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llo\Desktop\ANEXOS OBRAS PRADERA\"/>
    </mc:Choice>
  </mc:AlternateContent>
  <xr:revisionPtr revIDLastSave="0" documentId="13_ncr:1_{630F9AA2-2768-47EE-AF67-29219D912D0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ESUPUESTO TOTAL" sheetId="1" r:id="rId1"/>
    <sheet name="Hoja3" sheetId="3" r:id="rId2"/>
  </sheets>
  <definedNames>
    <definedName name="_xlnm.Print_Area" localSheetId="0">'PRESUPUESTO TOTAL'!$A$1:$H$491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3" i="1" l="1"/>
  <c r="E190" i="1"/>
  <c r="E189" i="1"/>
  <c r="E188" i="1"/>
  <c r="E186" i="1"/>
  <c r="E171" i="1" s="1"/>
  <c r="E184" i="1"/>
  <c r="E183" i="1"/>
  <c r="E167" i="1" s="1"/>
  <c r="E182" i="1"/>
  <c r="E166" i="1" s="1"/>
  <c r="E180" i="1"/>
  <c r="E179" i="1"/>
  <c r="E177" i="1"/>
  <c r="E176" i="1"/>
  <c r="E175" i="1"/>
  <c r="E173" i="1"/>
  <c r="E172" i="1"/>
  <c r="E170" i="1"/>
  <c r="E169" i="1"/>
  <c r="E168" i="1"/>
  <c r="E162" i="1"/>
  <c r="E157" i="1"/>
  <c r="E156" i="1"/>
  <c r="E153" i="1"/>
  <c r="E161" i="1" s="1"/>
  <c r="E165" i="1" l="1"/>
  <c r="E160" i="1"/>
  <c r="G490" i="1" l="1"/>
</calcChain>
</file>

<file path=xl/sharedStrings.xml><?xml version="1.0" encoding="utf-8"?>
<sst xmlns="http://schemas.openxmlformats.org/spreadsheetml/2006/main" count="1511" uniqueCount="1049">
  <si>
    <t>TABLA DE CANTIDADES Y PRECIOS</t>
  </si>
  <si>
    <t>DESCRIPCION</t>
  </si>
  <si>
    <t>CANTIDAD</t>
  </si>
  <si>
    <t>P.UNITARIO</t>
  </si>
  <si>
    <t/>
  </si>
  <si>
    <t>Bodegas y oficinas</t>
  </si>
  <si>
    <t>m2</t>
  </si>
  <si>
    <t>Señalización provisional</t>
  </si>
  <si>
    <t>m3</t>
  </si>
  <si>
    <t>Picado y resanado de instalaciones eléctricas</t>
  </si>
  <si>
    <t>Picado y resanado de instalaciones hidro-sanitarias</t>
  </si>
  <si>
    <t>Kg</t>
  </si>
  <si>
    <t>Corchado de filos de ventanas de gypsum</t>
  </si>
  <si>
    <t>Medias Cañas</t>
  </si>
  <si>
    <t>Cielo raso de gypsum, incluye estructura de suspensión</t>
  </si>
  <si>
    <t>Cielo raso de gypsum, para humedad en baños, incluye estructura de suspensión</t>
  </si>
  <si>
    <t>Provisión e instalación Griferia de lavamanos presmatic o similar</t>
  </si>
  <si>
    <t xml:space="preserve"> </t>
  </si>
  <si>
    <t>UBICACION: CALLE LA PRADERA Y AV. REPÚBLICA - QUITO</t>
  </si>
  <si>
    <t>Cerramiento provisional de protección de fachadas</t>
  </si>
  <si>
    <t>Recuperación de piedra en escalón y jardinera</t>
  </si>
  <si>
    <t>Liberación de jardineras</t>
  </si>
  <si>
    <t>Retiro de puertas de baño</t>
  </si>
  <si>
    <t>m</t>
  </si>
  <si>
    <t>u</t>
  </si>
  <si>
    <t>Liberación de rótulo existente en Planta Baja</t>
  </si>
  <si>
    <t>Liberación de puertas de ingreso a parqueaderos</t>
  </si>
  <si>
    <t>Liberación de espejos</t>
  </si>
  <si>
    <t>Retiro de chova en cubierta de piso 14</t>
  </si>
  <si>
    <t>Retiro de Galvalúmen en cubierta de Piso 14</t>
  </si>
  <si>
    <t>Desmontaje de estructura metálica de cubierta de Piso 14</t>
  </si>
  <si>
    <r>
      <t xml:space="preserve">Retiro de mamparas de </t>
    </r>
    <r>
      <rPr>
        <sz val="8"/>
        <color rgb="FF000000"/>
        <rFont val="Arial"/>
        <family val="2"/>
      </rPr>
      <t>vidrio (Ingreso a cada Piso)</t>
    </r>
  </si>
  <si>
    <t>E-1</t>
  </si>
  <si>
    <t>E-3</t>
  </si>
  <si>
    <t>E-6</t>
  </si>
  <si>
    <t>E-4</t>
  </si>
  <si>
    <t>E-2</t>
  </si>
  <si>
    <t>E-5</t>
  </si>
  <si>
    <t>E-7</t>
  </si>
  <si>
    <t>E-8</t>
  </si>
  <si>
    <t>E-9</t>
  </si>
  <si>
    <t>E-10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</si>
  <si>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</si>
  <si>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</si>
  <si>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</si>
  <si>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</si>
  <si>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</si>
  <si>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</si>
  <si>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</si>
  <si>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</si>
  <si>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</si>
  <si>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</si>
  <si>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</si>
  <si>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</si>
  <si>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PI-1</t>
  </si>
  <si>
    <t>PI-2</t>
  </si>
  <si>
    <t>PI-3</t>
  </si>
  <si>
    <t>PI-4</t>
  </si>
  <si>
    <t>R-1</t>
  </si>
  <si>
    <t>R-6</t>
  </si>
  <si>
    <t>R-3</t>
  </si>
  <si>
    <t>R-4</t>
  </si>
  <si>
    <t>R-2</t>
  </si>
  <si>
    <t>R-7</t>
  </si>
  <si>
    <t>R-5</t>
  </si>
  <si>
    <t>R-8</t>
  </si>
  <si>
    <t>R-9</t>
  </si>
  <si>
    <t>CR-1</t>
  </si>
  <si>
    <t>CR-2</t>
  </si>
  <si>
    <t>CR-3</t>
  </si>
  <si>
    <t>SF-1</t>
  </si>
  <si>
    <t>SF-2</t>
  </si>
  <si>
    <t>SF-4</t>
  </si>
  <si>
    <t>SF-5</t>
  </si>
  <si>
    <t>SF-6</t>
  </si>
  <si>
    <t>SF-7</t>
  </si>
  <si>
    <t>SF-8</t>
  </si>
  <si>
    <t>C-1</t>
  </si>
  <si>
    <t>C-2</t>
  </si>
  <si>
    <t>C-3</t>
  </si>
  <si>
    <t>PS-1</t>
  </si>
  <si>
    <t>PS-4</t>
  </si>
  <si>
    <t>PS-6</t>
  </si>
  <si>
    <t>PS-2</t>
  </si>
  <si>
    <t>PS-3</t>
  </si>
  <si>
    <t>PS-5</t>
  </si>
  <si>
    <t>PS-9</t>
  </si>
  <si>
    <t>PS-10</t>
  </si>
  <si>
    <t>OE-2</t>
  </si>
  <si>
    <t>glb</t>
  </si>
  <si>
    <t>SE-45</t>
  </si>
  <si>
    <t>pto.</t>
  </si>
  <si>
    <t>SEL-1</t>
  </si>
  <si>
    <t>SEL-7</t>
  </si>
  <si>
    <t>SEL-4</t>
  </si>
  <si>
    <t>SEL-2</t>
  </si>
  <si>
    <t>SEL-3</t>
  </si>
  <si>
    <t>SEL-5</t>
  </si>
  <si>
    <t>SEL-6</t>
  </si>
  <si>
    <t>SEL-8</t>
  </si>
  <si>
    <t>SEL-9</t>
  </si>
  <si>
    <t>SEL-10</t>
  </si>
  <si>
    <t>SEL-12</t>
  </si>
  <si>
    <t>SEL-13</t>
  </si>
  <si>
    <t>SEL-14</t>
  </si>
  <si>
    <t>SEL-15</t>
  </si>
  <si>
    <t>SEL-16</t>
  </si>
  <si>
    <t>SEL-18</t>
  </si>
  <si>
    <t>SEL-19</t>
  </si>
  <si>
    <t>SEL-20</t>
  </si>
  <si>
    <t>SEL-21</t>
  </si>
  <si>
    <t>SEL-22</t>
  </si>
  <si>
    <t>SEL-23</t>
  </si>
  <si>
    <t>SEL-24</t>
  </si>
  <si>
    <t>SEL-25</t>
  </si>
  <si>
    <t>SEL-26</t>
  </si>
  <si>
    <t>SEL-27</t>
  </si>
  <si>
    <t>SEL-28</t>
  </si>
  <si>
    <t>SEL-29</t>
  </si>
  <si>
    <t>SEL-30</t>
  </si>
  <si>
    <t>SEL-31</t>
  </si>
  <si>
    <t>SEL-32</t>
  </si>
  <si>
    <t>SEL-33</t>
  </si>
  <si>
    <t>SEL-34</t>
  </si>
  <si>
    <t>SEL-35</t>
  </si>
  <si>
    <t>SEL-36</t>
  </si>
  <si>
    <t>SEL-37</t>
  </si>
  <si>
    <t>SEL-38</t>
  </si>
  <si>
    <t>SEL-39</t>
  </si>
  <si>
    <t>SEL-40</t>
  </si>
  <si>
    <t>SEL-41</t>
  </si>
  <si>
    <t>SEL-42</t>
  </si>
  <si>
    <t>SEL-43</t>
  </si>
  <si>
    <t>SEL-44</t>
  </si>
  <si>
    <t>SEL-45</t>
  </si>
  <si>
    <t>SAC-1</t>
  </si>
  <si>
    <t>SAC-8</t>
  </si>
  <si>
    <t>SAC-16</t>
  </si>
  <si>
    <t>SAC-6</t>
  </si>
  <si>
    <t>SAC-4</t>
  </si>
  <si>
    <t>SAC-7</t>
  </si>
  <si>
    <t>SAC-5</t>
  </si>
  <si>
    <t>SAC-2</t>
  </si>
  <si>
    <t>SAC-3</t>
  </si>
  <si>
    <t>SAC-9</t>
  </si>
  <si>
    <t>SAC-10</t>
  </si>
  <si>
    <t>SAC-11</t>
  </si>
  <si>
    <t>SAC-12</t>
  </si>
  <si>
    <t>SAC-13</t>
  </si>
  <si>
    <t>SAC-14</t>
  </si>
  <si>
    <t>SAC-15</t>
  </si>
  <si>
    <t>SAC-17</t>
  </si>
  <si>
    <t>SAC-18</t>
  </si>
  <si>
    <t>SAC-19</t>
  </si>
  <si>
    <t>SAC-20</t>
  </si>
  <si>
    <t>SAC-21</t>
  </si>
  <si>
    <t>SAC-22</t>
  </si>
  <si>
    <t>SAC-23</t>
  </si>
  <si>
    <t>SAC-24</t>
  </si>
  <si>
    <t>SAC-25</t>
  </si>
  <si>
    <t>SAC-26</t>
  </si>
  <si>
    <t>SCI-1</t>
  </si>
  <si>
    <t>SCI-8</t>
  </si>
  <si>
    <t>SCI-14</t>
  </si>
  <si>
    <t>SCI-15</t>
  </si>
  <si>
    <t>SCI-16</t>
  </si>
  <si>
    <t>SCI-17</t>
  </si>
  <si>
    <t>Punto de agua potable en cobre de 1/2"</t>
  </si>
  <si>
    <t>Tubería matriz de distribución de cobre de 1/2"</t>
  </si>
  <si>
    <t>Tubería de HG de 2"</t>
  </si>
  <si>
    <t>Válvula de compuerta de 2"</t>
  </si>
  <si>
    <t>Soporte para tubería hidraúlica</t>
  </si>
  <si>
    <t>Desmontaje de tubería hidraúlica existente</t>
  </si>
  <si>
    <t>Retiro de Cajetines contra incendios existentes, no cumplen la norma</t>
  </si>
  <si>
    <t>SS-1</t>
  </si>
  <si>
    <t>SS-3</t>
  </si>
  <si>
    <t>SS-2</t>
  </si>
  <si>
    <t>SS-4</t>
  </si>
  <si>
    <t>SS-6</t>
  </si>
  <si>
    <t>SS-8</t>
  </si>
  <si>
    <t>Punto de desagüe 110 mm.</t>
  </si>
  <si>
    <t>Punto de desagüe 50 mm.</t>
  </si>
  <si>
    <t>Soportes de tubería sanitaria</t>
  </si>
  <si>
    <t>Rejilla corrida de 30 cm. de ancho</t>
  </si>
  <si>
    <t>Desmontaje de tubería sanitaria existente</t>
  </si>
  <si>
    <t>Mantenimiento de cajas de revisión existentes</t>
  </si>
  <si>
    <t>M-13</t>
  </si>
  <si>
    <t>M-14</t>
  </si>
  <si>
    <t>M-15</t>
  </si>
  <si>
    <t>M-16</t>
  </si>
  <si>
    <t>M-17</t>
  </si>
  <si>
    <t>M-18</t>
  </si>
  <si>
    <t>M-19</t>
  </si>
  <si>
    <t>M-20</t>
  </si>
  <si>
    <t>M-21</t>
  </si>
  <si>
    <t>M-22</t>
  </si>
  <si>
    <t>M-23</t>
  </si>
  <si>
    <t>M-24</t>
  </si>
  <si>
    <t>M-25</t>
  </si>
  <si>
    <t>M-26</t>
  </si>
  <si>
    <t>M-27</t>
  </si>
  <si>
    <t>M-28</t>
  </si>
  <si>
    <t>M-29</t>
  </si>
  <si>
    <t>M-30</t>
  </si>
  <si>
    <t>M-31</t>
  </si>
  <si>
    <t>M-32</t>
  </si>
  <si>
    <t>M-33</t>
  </si>
  <si>
    <t>M-34</t>
  </si>
  <si>
    <t>M-35</t>
  </si>
  <si>
    <t>M-36</t>
  </si>
  <si>
    <t>M-37</t>
  </si>
  <si>
    <t>M-38</t>
  </si>
  <si>
    <t>M-39</t>
  </si>
  <si>
    <t>M-40</t>
  </si>
  <si>
    <t>M-41</t>
  </si>
  <si>
    <t>M-42</t>
  </si>
  <si>
    <t>M-43</t>
  </si>
  <si>
    <t>M-44</t>
  </si>
  <si>
    <t>M-45</t>
  </si>
  <si>
    <t>M-46</t>
  </si>
  <si>
    <t>M-47</t>
  </si>
  <si>
    <t>M-48</t>
  </si>
  <si>
    <t>M-49</t>
  </si>
  <si>
    <t>M-50</t>
  </si>
  <si>
    <t>M-51</t>
  </si>
  <si>
    <t>M-52</t>
  </si>
  <si>
    <t>Jgo.</t>
  </si>
  <si>
    <t>Pizarra líquida en vidrio templado de 10 mm. espesor, (1,00 x 1,60 m.)</t>
  </si>
  <si>
    <t>Extintor 10 Kg, ABC CO2,incluye soporte de pared</t>
  </si>
  <si>
    <t>Extintor PQS 10 Lbs., incluye soporte de pared</t>
  </si>
  <si>
    <t>Botiquín tipo pared</t>
  </si>
  <si>
    <t>Rótulos RUTA DE EVACUACIÓN</t>
  </si>
  <si>
    <t>Rótulos EXTINTOR CONTRA INCENDIOS</t>
  </si>
  <si>
    <t>Rótulos NÚMEROS DE EMERGENCIA</t>
  </si>
  <si>
    <t>Rótulos PELIGRO, RIESGO ELÉCTRICO</t>
  </si>
  <si>
    <t>Mapa de RECURSOS, RIESGOS Y EVACUACIÓN</t>
  </si>
  <si>
    <t>Directorios de piso 0,90 x 0,60 m.</t>
  </si>
  <si>
    <t>Números de piso</t>
  </si>
  <si>
    <t>Rótulos NO FUMAR</t>
  </si>
  <si>
    <t>Rótulos PROHIBIDO USAR ARMAS, GORRAS, ETC.</t>
  </si>
  <si>
    <t>Rótulos HORARIOS DE ATENCIÓN</t>
  </si>
  <si>
    <t>Rótulos NO USAR ASCENSORES EN CASO DE EMERGENCIA</t>
  </si>
  <si>
    <t>Rótulos ÁREA RESTRINGIDA</t>
  </si>
  <si>
    <t>Rótulos CUENTE SU DINERO EN CAJA</t>
  </si>
  <si>
    <t>Rótulos RACK</t>
  </si>
  <si>
    <t>Rótulos CAJA No. X</t>
  </si>
  <si>
    <t>Rótulo JEFE DE AGENCIA</t>
  </si>
  <si>
    <t>Rótulo BALCON DE SERVICIOS</t>
  </si>
  <si>
    <t>Rótulo ASESORES</t>
  </si>
  <si>
    <t>Rótulo SUPERVISOR OPERATIVO</t>
  </si>
  <si>
    <t>Rótulo BÓVEDA</t>
  </si>
  <si>
    <t>Rótulos BAÑO MIXTO</t>
  </si>
  <si>
    <t>Rótulos BAÑO HOMBRES</t>
  </si>
  <si>
    <t>Rótulos BAÑO MUJERES</t>
  </si>
  <si>
    <t>PRESUPUESTO TOTAL USD.</t>
  </si>
  <si>
    <t>P. TOTAL</t>
  </si>
  <si>
    <t>PRESUPUESTO TOTAL DE LA OBRA</t>
  </si>
  <si>
    <t>OBRA CIVIL</t>
  </si>
  <si>
    <t>PS-11</t>
  </si>
  <si>
    <t xml:space="preserve">ENL-1 </t>
  </si>
  <si>
    <t>ENL-2</t>
  </si>
  <si>
    <t>ENL-3</t>
  </si>
  <si>
    <t>ENL-4</t>
  </si>
  <si>
    <t>SEL-46</t>
  </si>
  <si>
    <t>Liberación de piezas sanitarias (inodoros, urinarios y lavamanos)</t>
  </si>
  <si>
    <t>Liberación de muebles de baños y cafetería</t>
  </si>
  <si>
    <r>
      <t xml:space="preserve">Desmontaje de estructuras metálicas Tipo " X", </t>
    </r>
    <r>
      <rPr>
        <sz val="8"/>
        <rFont val="Arial"/>
        <family val="2"/>
      </rPr>
      <t>de fachadas</t>
    </r>
  </si>
  <si>
    <r>
      <t xml:space="preserve">Desmontaje de estructura metálica más deck en pisos 11, 12 y 13, </t>
    </r>
    <r>
      <rPr>
        <sz val="8"/>
        <rFont val="Arial"/>
        <family val="2"/>
      </rPr>
      <t>incluye desalojo</t>
    </r>
  </si>
  <si>
    <r>
      <t xml:space="preserve">Retiro de canal de </t>
    </r>
    <r>
      <rPr>
        <sz val="8"/>
        <rFont val="Arial"/>
        <family val="2"/>
      </rPr>
      <t>desagüe de aguas lluvias</t>
    </r>
    <r>
      <rPr>
        <sz val="8"/>
        <color rgb="FFFF0000"/>
        <rFont val="Arial"/>
        <family val="2"/>
      </rPr>
      <t xml:space="preserve"> </t>
    </r>
    <r>
      <rPr>
        <sz val="8"/>
        <color rgb="FF000000"/>
        <rFont val="Arial"/>
        <family val="2"/>
      </rPr>
      <t>de tool galvanizado</t>
    </r>
  </si>
  <si>
    <r>
      <t xml:space="preserve">Retiro de paneles metálicos en baños, en urinarios </t>
    </r>
    <r>
      <rPr>
        <sz val="8"/>
        <rFont val="Arial"/>
        <family val="2"/>
      </rPr>
      <t>e inodoros</t>
    </r>
  </si>
  <si>
    <t>Desmontaje de sobrepiso existente de estructura metálica y paneles, en Data Center y clasificación para su reutilización</t>
  </si>
  <si>
    <t>Enlucido de vigas, incluye andamios, mortero 1:6, e = 1,5 mm.</t>
  </si>
  <si>
    <t>Enlucido vertical de paredes, incluye andamios, mortero 1:6, e = 1,5 mm.</t>
  </si>
  <si>
    <t>Reinstalación de sobrepiso en Data Center</t>
  </si>
  <si>
    <t>Barredera de porcelenato</t>
  </si>
  <si>
    <t>Impermeabilización de terrazas</t>
  </si>
  <si>
    <t>Estucado de tumbados, empaste Sika o similar</t>
  </si>
  <si>
    <t>Cielo raso decorativo, incluye estructura de suspensión</t>
  </si>
  <si>
    <t>R-10</t>
  </si>
  <si>
    <t>Billeteras anti atraco, incluye caja fuerte</t>
  </si>
  <si>
    <t xml:space="preserve">Módulo de Caja Counter, incluye mesón de granito, pasadocumentos en acero inoxidable, panelería blindada superior e inferior en acero al carbono y acero inoxidable, nivel de blindaje NIJ IIIA y NIJ III.    </t>
  </si>
  <si>
    <t xml:space="preserve">Módulo de Caja Counter para personas con capacidades especiales, incluye mesón de granito, pasadocumentos en acero inoxidable, panelería blindada superior e inferior en acero al carbono y acero noxidable, nivel de blindaje NIJ IIIA y NIJ III.    </t>
  </si>
  <si>
    <t>Pasa paquetes en acero inoxidable, nivel de blindaje NIJ III A.</t>
  </si>
  <si>
    <t>Vidrio blindado de seguridad, nivel NIJ IIIA</t>
  </si>
  <si>
    <t>PS-12</t>
  </si>
  <si>
    <t>Dispensador de toallas de papel</t>
  </si>
  <si>
    <t xml:space="preserve">Dispensador de papel higiénico </t>
  </si>
  <si>
    <t>Dispensador de jabón líquido</t>
  </si>
  <si>
    <t>PI-5</t>
  </si>
  <si>
    <t>R-11</t>
  </si>
  <si>
    <t>Pintura alto tráfico pisos de gradas</t>
  </si>
  <si>
    <t>Puerta blindada de seguridad para bóveda Nivel III, Certificación UL.</t>
  </si>
  <si>
    <t xml:space="preserve">Puertas blindadas de seguridad, Nivel II. </t>
  </si>
  <si>
    <t>Provisión e instalación Griferia para urinarios presmatic o similar</t>
  </si>
  <si>
    <t>Contrapiso de hormigon 210 Kg/cm2. en bóveda, incluye malla electrosoldada</t>
  </si>
  <si>
    <t>PS-7</t>
  </si>
  <si>
    <t>PS-8</t>
  </si>
  <si>
    <t xml:space="preserve">Lavaplatos FV o similar, un pozo en acero inoxidable con escurridor </t>
  </si>
  <si>
    <t>Lava copas FV o similar, en acero inoxidable</t>
  </si>
  <si>
    <t>SF-3</t>
  </si>
  <si>
    <t>Puertas metálicas contrafuegos RF 90 min.</t>
  </si>
  <si>
    <t>ENL-5</t>
  </si>
  <si>
    <t>Enlucido horizontal de losas tipo revocado, incluye andamios</t>
  </si>
  <si>
    <t>Luz estroboscópica</t>
  </si>
  <si>
    <t>Sillas Funcionarios</t>
  </si>
  <si>
    <t>Sillas Visitas</t>
  </si>
  <si>
    <t>Butacas sobre puestas</t>
  </si>
  <si>
    <t>Sillas directivas</t>
  </si>
  <si>
    <t>Sillón ejecutivo</t>
  </si>
  <si>
    <t>Sillas visitas ejecutivo</t>
  </si>
  <si>
    <t xml:space="preserve">Butacas simples  </t>
  </si>
  <si>
    <t>Sillas para comedor</t>
  </si>
  <si>
    <t>Bancos para comedor</t>
  </si>
  <si>
    <t>Cerramiento provisional - Visera de protección a peatones, Planta baja</t>
  </si>
  <si>
    <t xml:space="preserve">SOSI-1 </t>
  </si>
  <si>
    <t>SOSI-4</t>
  </si>
  <si>
    <t>SOSI-5</t>
  </si>
  <si>
    <t>SOSI-6</t>
  </si>
  <si>
    <t>SOSI-7</t>
  </si>
  <si>
    <t xml:space="preserve">SOSI-10 </t>
  </si>
  <si>
    <t xml:space="preserve">SOSI-11 </t>
  </si>
  <si>
    <t xml:space="preserve">SOSI-12 </t>
  </si>
  <si>
    <t xml:space="preserve">SOSI-14 </t>
  </si>
  <si>
    <t xml:space="preserve">SOSI-18 </t>
  </si>
  <si>
    <t xml:space="preserve">SOSI-19 </t>
  </si>
  <si>
    <t>SOSI-22</t>
  </si>
  <si>
    <t>SOSI-23</t>
  </si>
  <si>
    <t>SOSI-24</t>
  </si>
  <si>
    <t>SOSI-25</t>
  </si>
  <si>
    <t>SOSI-26</t>
  </si>
  <si>
    <t>SOSI-27</t>
  </si>
  <si>
    <t>SOSI-28</t>
  </si>
  <si>
    <t>SOSI-29</t>
  </si>
  <si>
    <t>Letrero de información de la obra (1,20 x 0,50)</t>
  </si>
  <si>
    <t>Rótulo CAJA ESPECIAL</t>
  </si>
  <si>
    <t>Rótulos SALIDA DE EMERGENCIA</t>
  </si>
  <si>
    <t>Rótulo PUNTO DE ENCUENTRO</t>
  </si>
  <si>
    <t xml:space="preserve">Provisión e instalación de inodoros Monaco o similar, doble descarga, incluye accesorios </t>
  </si>
  <si>
    <t xml:space="preserve">Provisión e instalación de urinarios Quantum Plus HU o similar, incluye accesorios </t>
  </si>
  <si>
    <t>Retiro de mampostería en antepecho, terraza piso 14</t>
  </si>
  <si>
    <t>Sobre acarreo de materiales de cubierta de terraza</t>
  </si>
  <si>
    <t>Muebles de baño MDF lacados, suspendidos, mesón de granito</t>
  </si>
  <si>
    <t>Perforaciones con broca de diamante en vigas espesor hasta 40 cm, diámetro de 2"</t>
  </si>
  <si>
    <t>Perforaciones con broca de diamante en vigas espesor hasta 30 cm., diámetro de 2"</t>
  </si>
  <si>
    <t>Perforaciones con broca de diamante en losas espesor hasta 20 cm., diámetro de 2"</t>
  </si>
  <si>
    <t>Perforaciones con broca de diamante en losas espesor hasta 20 cm., diámetro de 4"</t>
  </si>
  <si>
    <r>
      <t xml:space="preserve">Sobre acarreo de muebles (27), cajas fuertes (4) y </t>
    </r>
    <r>
      <rPr>
        <sz val="8"/>
        <rFont val="Arial"/>
        <family val="2"/>
      </rPr>
      <t>equipos (35)</t>
    </r>
  </si>
  <si>
    <t>Dinteles de gypsum sobre divisiones de vidrio templado</t>
  </si>
  <si>
    <t xml:space="preserve">Masillado de pisos </t>
  </si>
  <si>
    <t>Porcelanato Graiman en pisos</t>
  </si>
  <si>
    <t>Estucado de mamposterías y muros armados</t>
  </si>
  <si>
    <t>Pintura exterior fachadas, látex vinyl acrílico o similar, altura hasta 50 m.</t>
  </si>
  <si>
    <t>Pintura interior tumbados, látex vinyl acrílico o similar</t>
  </si>
  <si>
    <t>Pintura interior de paredes, látex vinyl acrílico o similar</t>
  </si>
  <si>
    <t>C-4</t>
  </si>
  <si>
    <t>C-5</t>
  </si>
  <si>
    <t>Pintura esmalte anticorrosiva en puertas metálicas</t>
  </si>
  <si>
    <t xml:space="preserve">Pintura esmalte anticorrosiva en pasamanos metálicos en gradas y escalera ingreso a terraza </t>
  </si>
  <si>
    <t>Pintura de señalizacion en estacionamientos en subsuelos</t>
  </si>
  <si>
    <t>Desalojo, incluye carga y transporte hasta botadero MQ</t>
  </si>
  <si>
    <t>Desmontaje de cielo falso tipo gypsum</t>
  </si>
  <si>
    <t>Desmontaje de cielo raso tipo Amstrong</t>
  </si>
  <si>
    <t>Liberación de pisos de madera y alfombra</t>
  </si>
  <si>
    <r>
      <rPr>
        <sz val="8"/>
        <rFont val="Arial"/>
        <family val="2"/>
      </rPr>
      <t xml:space="preserve">Derrocamiento </t>
    </r>
    <r>
      <rPr>
        <sz val="8"/>
        <color rgb="FF000000"/>
        <rFont val="Arial"/>
        <family val="2"/>
      </rPr>
      <t>y liberación de mampostería y antepechos</t>
    </r>
  </si>
  <si>
    <t>Desmontaje de ventanas</t>
  </si>
  <si>
    <t>Liberación de cerámica en paredes de baños</t>
  </si>
  <si>
    <t>Retiro de mármol / alucobond / porcelanato en hall de ascensores</t>
  </si>
  <si>
    <r>
      <t xml:space="preserve">Retiro de puertas </t>
    </r>
    <r>
      <rPr>
        <sz val="8"/>
        <rFont val="Arial"/>
        <family val="2"/>
      </rPr>
      <t>en acceso de gradas</t>
    </r>
    <r>
      <rPr>
        <sz val="8"/>
        <color rgb="FF000000"/>
        <rFont val="Arial"/>
        <family val="2"/>
      </rPr>
      <t xml:space="preserve"> desde circulación vertical a hall ascensores</t>
    </r>
  </si>
  <si>
    <t>Mampostería de bloque 20 cm. relleno hormigón 210 Kg/cm2, incluye armadura diámetro 12 mm.</t>
  </si>
  <si>
    <t>Mampostería de bloque e = 15 cm.</t>
  </si>
  <si>
    <t>Mampostería de gypsum e = 12 cm., incluye estructura</t>
  </si>
  <si>
    <t>Porcelanato Graiman en mampostería baños</t>
  </si>
  <si>
    <t>Provisión de Cubículos acero inoxidable mate, incluye perfiles de anclaje</t>
  </si>
  <si>
    <t>Puertas alistonadas, ruteadas y madera decorativa, 0,90 x 2,10 m.</t>
  </si>
  <si>
    <t>Puertas alistonadas, ruteadas y madera decorativa, 0,70 x 2,10 m.</t>
  </si>
  <si>
    <t>Cerraduras Kwitset</t>
  </si>
  <si>
    <t xml:space="preserve">Provisión de puertas metálicas, estructura tubular y tol perforado </t>
  </si>
  <si>
    <t>Provisión e instalación de lavamanos empotrable, incluye llaves angulares</t>
  </si>
  <si>
    <t>Espejos en baños, 4 mm., filos pulidos e instalados</t>
  </si>
  <si>
    <t>Grifería para lavaplatos y lavacopas</t>
  </si>
  <si>
    <t>Provisión e instalación de piso de porcelanato Graiman en PB</t>
  </si>
  <si>
    <t>Provision e instalacion de puerta basculante ingreso a parqueadero, estructura tubular y tool perforado; incluye motor</t>
  </si>
  <si>
    <t>C-6</t>
  </si>
  <si>
    <t>Butacas ejecutivas 3 puestos, incluye mesa rectangular</t>
  </si>
  <si>
    <t>Mesa de Reuniones tipo 1: 1 mesa circular 1,00 m. diámetro + 4 sillas en oficina</t>
  </si>
  <si>
    <t>Counter de Información, Agencia Piso 1: 2,40 x 0,60 x 1,10 m.</t>
  </si>
  <si>
    <t>Mesa de Reuniones tipo 2: 1 mesa cuadrada 1,40 x 1,40 m. + 8 sillas</t>
  </si>
  <si>
    <t>Counter de Recepción Ingreso a Edificio: 6,00 x 0,60 x 1,20 m.</t>
  </si>
  <si>
    <t>Juego de Área de espera Ingreso Edificio: 1 sillón doble + 2 sillones simples + mesa de centro</t>
  </si>
  <si>
    <t>Mueble clasificación de documento: 1,80 x 0,40 x 2,40 m.</t>
  </si>
  <si>
    <t xml:space="preserve">Estaciones Operativas tipo 1 (L): 1,50 m.x 0,60 x 0,85 </t>
  </si>
  <si>
    <t>Counter de Información, incluye auxiliar - PB Agencia: 1,50 x 0,60 x 1,10 m.</t>
  </si>
  <si>
    <t>Mesas auxiliares para reconteo, ATM y esclusas piso 7: 0,80 x 0,50 m.</t>
  </si>
  <si>
    <t>Auxiliar Documentos: 1,20 x 0,50 x 0,70 m.</t>
  </si>
  <si>
    <t>Estaciones Operativas tipo 2 (I): 1,50 x 0,60 x 0,85 m.</t>
  </si>
  <si>
    <t>Juego Área de espera piso Tipo 1: 4 sillas + mesa de centro rectangular</t>
  </si>
  <si>
    <t xml:space="preserve">Juego Área de espera Negociación Tipo 2, pisos 1 y 5: 4 sillas + mesa de centro circular </t>
  </si>
  <si>
    <t>Mueble Canceles en pisos, 20 usuarios: 1,60 x 0,40 x 2,10 m.</t>
  </si>
  <si>
    <t>Mueble bajo área de Cafetín pisos, incluye mesón de granito: 2,40 x 0,60 x 0,90 m.</t>
  </si>
  <si>
    <t>Mueble alto área de Impresión pisos: 2,60 x 0,35 x 0,60 m.</t>
  </si>
  <si>
    <t>Mueble alto área de Cafetín pisos: 2,40 x 0,35 x 0,60 m.</t>
  </si>
  <si>
    <t>Mueble Rack: 1,50 x 0,90 x 2,40 m.</t>
  </si>
  <si>
    <t>Tarimas de madera: 3,50 x 2,00 x 0,18 m.</t>
  </si>
  <si>
    <t>Mesas directivas: 3,00 x 0,60 x 0,85 m.</t>
  </si>
  <si>
    <t>Estaciones Operativas tipo 3 (I doble): 1,50 x 1,20 x 0,85 m.</t>
  </si>
  <si>
    <t>Mesa de Reuniones Subgerencias: 1 mesa de 3,20 x 1,20 m. + 10 sillas ejecutivas</t>
  </si>
  <si>
    <t>Mesa de Reuniones Ejecutivos tipo 3: 1 mesa circular 1,00 m. diámetro + 4 sillas</t>
  </si>
  <si>
    <t>Estación Ejecutivos (L): 1,80 x 0,60 x 0,75 m.</t>
  </si>
  <si>
    <t>Auxiliar ejecutivo: 1,50 x 0,50 x 0,70 m.</t>
  </si>
  <si>
    <t>Mueble Centro de Monitoreo: 5,80 x 0,60 x 0,75 m.</t>
  </si>
  <si>
    <t>Estanterías metálicas: 1,00 x 0,40 x 2,00 m.</t>
  </si>
  <si>
    <t xml:space="preserve">Mueble bajo: 3,00 x 0,40 x 0,40 m. </t>
  </si>
  <si>
    <t>Counter ejecutivo, Secretaría Autoridades: 5,50 x 0,60 x 1,10 m.</t>
  </si>
  <si>
    <t>Sala de espera Ejecutivo Autoridades: 4 sillas + 1 mesa rectangular</t>
  </si>
  <si>
    <t>Mesa Reuniones Consejos: 3,60 x 1,20 x 0,75 m.</t>
  </si>
  <si>
    <t>Mesa reuniones Autoridades: 5,50 x 1,50 x 0,75 m.</t>
  </si>
  <si>
    <t>Salas de reuniones - Uso múltiple, piso 13: 1 mesa de 3,20 x 1,20 m. + 10 sillas</t>
  </si>
  <si>
    <t>Mueble bajo Área de Preparación: 6,00 x 0,60 x 1,20 m.</t>
  </si>
  <si>
    <t>Mueble alto Área de Preparación: 2,60 x 0,35 x 0,60 m.</t>
  </si>
  <si>
    <t>Mueble para vajilla y utencillos: 1,80 x 0,60 x 1,20 m.</t>
  </si>
  <si>
    <t>Mesas para 6 personas: 1,40 x 0,70 m.</t>
  </si>
  <si>
    <t>Mesas para 4 personas: 0,70 x 0,70 m.</t>
  </si>
  <si>
    <t>Mesón lineal para 10 personas: 7,20 x 0,60 m.</t>
  </si>
  <si>
    <t>Mueble para microhondas: 1,50 x 0,60 x 1,20 m.</t>
  </si>
  <si>
    <t>Liberación de pisos de porcelanato y cerámica en oficinas, baños e ingresos a ascensores</t>
  </si>
  <si>
    <t>Divisiones de vidrio templado 10 mm. incluye puertas, sistema punto fijo altura 2,40 m.</t>
  </si>
  <si>
    <t>Hormigón armado de 240 Kg/cm2. en bóveda 20 cm. de espesor</t>
  </si>
  <si>
    <t>Muebles bajos Cafetería: 12,50 x 0,60 x 0,90 m.</t>
  </si>
  <si>
    <t xml:space="preserve">Muebles altso Cafetería: 5,80 x 0,35 x 0,60 m. </t>
  </si>
  <si>
    <t>Canalización bandeja porta cable de 150 x 50 (Red Horizontal)</t>
  </si>
  <si>
    <t>Canalización bandeja porta cable de 200 x 50  (Red Vertical)</t>
  </si>
  <si>
    <t xml:space="preserve">Punto de Datos, Cable UTP CAT. 6A, incluye face plate, etiquetación y certificación </t>
  </si>
  <si>
    <t>Punto doble de Datos, cable UTP CAT. 6A</t>
  </si>
  <si>
    <t>Rack cerrado de 37 UR</t>
  </si>
  <si>
    <t>Rack cerrado de 24 UR</t>
  </si>
  <si>
    <t>Patch Panel UTP CAT. 6A de 24 Puertos</t>
  </si>
  <si>
    <t>Patch Panel de fibra óptica OM3/OM4 de 24 Puertos</t>
  </si>
  <si>
    <t>Patch Panel de fibra óptica OM3/OM4 de 12 Puertos</t>
  </si>
  <si>
    <t>Organizador de cables horizontales 2 UR</t>
  </si>
  <si>
    <t>Multitoma polarizado horizontal 19"</t>
  </si>
  <si>
    <t>Bandeja Estandar para rack</t>
  </si>
  <si>
    <t>Organizador de cable vertical</t>
  </si>
  <si>
    <t>Patch Cord de 7 pies, CAT. 6A</t>
  </si>
  <si>
    <t>Patch Cord de 3 pies, CAT. 6A</t>
  </si>
  <si>
    <t xml:space="preserve">Punto de BACK BONE fibra óptica OM3/OM4 </t>
  </si>
  <si>
    <t>Central de Detección de Incedios, compacta, inteligente, direccionable</t>
  </si>
  <si>
    <t>Detector Iónico de humos 2 hilos</t>
  </si>
  <si>
    <t>Detector Térmico sin base 2 hilos</t>
  </si>
  <si>
    <t>Detector Térmico - humo sin base 2 hilos</t>
  </si>
  <si>
    <t>Detector Térmico CO sin base 2 hilos</t>
  </si>
  <si>
    <t>Estación manual doble</t>
  </si>
  <si>
    <t>Base para Detector 2 hilos</t>
  </si>
  <si>
    <t>Sirena con Estrobo</t>
  </si>
  <si>
    <t>Módulo de Control</t>
  </si>
  <si>
    <t>Módulo Relé</t>
  </si>
  <si>
    <t>Teléfono de Emergencia</t>
  </si>
  <si>
    <t>Cerradura Magnética de 600 LBS</t>
  </si>
  <si>
    <t>Lectora de Proximidad para Control de Accesos</t>
  </si>
  <si>
    <t>Pulsador de Salida</t>
  </si>
  <si>
    <t>Tarjetas de Accesos</t>
  </si>
  <si>
    <t xml:space="preserve">Fuentes para Control de Accesos 5 AMP. </t>
  </si>
  <si>
    <t>Lectora de largo alcance UHF</t>
  </si>
  <si>
    <t>Lector Biométrico para Control de Accesos</t>
  </si>
  <si>
    <t>SEL-47</t>
  </si>
  <si>
    <t>SEL-48</t>
  </si>
  <si>
    <t>Cámara Tipo Domo Antivandálica</t>
  </si>
  <si>
    <t>Configuración, puesta en marcha y Capactitación del Sistema CCTV</t>
  </si>
  <si>
    <t>SEL-49</t>
  </si>
  <si>
    <t>SEL-50</t>
  </si>
  <si>
    <t>SEL-51</t>
  </si>
  <si>
    <t>SEL-52</t>
  </si>
  <si>
    <t>SEL-53</t>
  </si>
  <si>
    <t>SEL-54</t>
  </si>
  <si>
    <t>SEL-55</t>
  </si>
  <si>
    <t>SEL-56</t>
  </si>
  <si>
    <t>SEL-57</t>
  </si>
  <si>
    <t>SEL-58</t>
  </si>
  <si>
    <t>SEL-59</t>
  </si>
  <si>
    <t>SEL-60</t>
  </si>
  <si>
    <t>SEL-61</t>
  </si>
  <si>
    <t>SEL-62</t>
  </si>
  <si>
    <t>Salida de Alarma de Seguridad con Cable UTP, CAT. 5E</t>
  </si>
  <si>
    <t>Detector de Movimiento</t>
  </si>
  <si>
    <t>Detector Magnético</t>
  </si>
  <si>
    <t>Detector Sísmico</t>
  </si>
  <si>
    <t xml:space="preserve">Detector de Vibración </t>
  </si>
  <si>
    <t>Detector de Rotura de vidrios</t>
  </si>
  <si>
    <t>Teclado para Control de Alarma</t>
  </si>
  <si>
    <t>Panel Central de Alarma (Incluye transformador y baterrías)</t>
  </si>
  <si>
    <t>Configuración y puesta en marcha del Sistema de Alarma y Seguridad</t>
  </si>
  <si>
    <t xml:space="preserve">Sirena Externa </t>
  </si>
  <si>
    <t>Detector Magnético de Lanford</t>
  </si>
  <si>
    <t xml:space="preserve">Retiro de luminarias  actualmente instaladas en cielo falso por cada piso </t>
  </si>
  <si>
    <t>gbl</t>
  </si>
  <si>
    <t xml:space="preserve">Retiro de piezas eléctricas y cableado como tomas, interruptores, actualmente instalados en paredes y panelería por cada piso </t>
  </si>
  <si>
    <t xml:space="preserve">Retrio de infraestructura de bandejas portacables, cables,  tuberías, centros de carga, breakers, cajas, etc. en cielo falso de cada piso </t>
  </si>
  <si>
    <t>Retiro de cables de fuerza, ducto de instalaciones desde subsuelo 1 hasta piso 14.</t>
  </si>
  <si>
    <t>Tomacorriente doble polarizado naranja, tierra aislada. 15A - 120V</t>
  </si>
  <si>
    <t>Tomacorriente 30-50A - 220V, NEMA 10-50R.</t>
  </si>
  <si>
    <t>Puntos tomacorriente normal doble polarizado a tierra, 120V 15 A. Cable 3x12 AWG THHN, realizado en tubería y accesorios metálicos EMT 1/2". No incluye pieza.</t>
  </si>
  <si>
    <t>Puntos tomacorriente regulado doble polarizado a tierra, 120V 15 A. Cable 3x12 AWG THHN, realizado en tubería y accesorios metálicos EMT 1/2"</t>
  </si>
  <si>
    <t>Salidas especiales tomacorriente NORMALES doble polarizado a tierra, a utilizarse para proyectores, 120V 15 A. Cable 3x12 AWG THHN, realizado en tubería y accesorios metálicos EMT 1/2"</t>
  </si>
  <si>
    <t>Salidas especiales tomacorriente REGULADOS doble polarizado a tierra, a utilizarse para ATM, 120V 15 A. Cable 3x12 AWG THHN, realizado en tubería y accesorios metálicos EMT 1/2"</t>
  </si>
  <si>
    <t>Salidas especiales directa de tomacorriente normal doble polarizado a tierra para alimentación a equipos como Microhondas, Cafeteras, Impresoras, Copiadoras 120V 15 A. Cable 2x12+12 AWG THHN, realizados en tubería y accesorios metálicos EMT 1/2", circuito dedicado. Incluye alimentador hacia tablero</t>
  </si>
  <si>
    <t>Salidas especiales para Secadoras de manos en baños, 120V 20A. Cable 2x12+12 AWG THHN, incluye tuberías y accesorios metálicos EMT 1/2", circuito dedicado.</t>
  </si>
  <si>
    <t>Salida especial para cocina eléctrica a inducción, 220V 40A. Cable 2x8+10 AWG THHN, incluye tuberías y accesorios metálicos EMT 3/4", circuito dedicado.</t>
  </si>
  <si>
    <t>Alimentador principal a circuitos de tomacorriente energía normal y regulada, Cable 3x12 AWG THHN, desde el breaker de protección del circuito en cantro de carga hasta el primer punto de tomacorrientes de ese circuito, recorrido por bandeja, portacable y tubería EMT.</t>
  </si>
  <si>
    <t xml:space="preserve">Tomacorriente doble polarizado normal, tipo decorativo, color blanco de 15A - 120V. </t>
  </si>
  <si>
    <t>Circuito de control y fuerza para encendido/apagado de áreas abiertas, incluye interruptor simple, contactor AC1=20A-120V, con cable #14AWG THHN, realizado en tubería y accesorios metálicos EMT 1/2".</t>
  </si>
  <si>
    <t>Instalación de luminarias fluorescentes para parqueadero, 3 tubos  T8 de 17W. Se reutilizan las luminarias con celdas de aluminio, desconectadas de diferentes pisos.</t>
  </si>
  <si>
    <t>Alimentador secundario de iluminación, cable #14 AWG THHN., tendido por la bandeja portacable desde primer cajetin de llegada hasta circuito en centro de carga.</t>
  </si>
  <si>
    <t>Luminaria LED cuadrada, tipo PANEL de  60x60, temperatura de color 4000K. Operación a 120V. 3500 lúmenes, 40W.</t>
  </si>
  <si>
    <t>Luminaria panel LED ojo de buey  redondo de 24W, color blanco, temperatura de color de 6500K. Operación a 120V. 1800 lúmenes</t>
  </si>
  <si>
    <t>Luminaria panel LED ojo de buey redondo  de 12W, color blanco, temperatura de color de 6500K. Operación a 120V. 800 lúmenes</t>
  </si>
  <si>
    <t>Luminaria LED ojo de buey  para foco dicroico LED de 4.5W, aro color blanco, temperatura de color de 6500K. Operación a 120V. 800 lúmenes</t>
  </si>
  <si>
    <t>Letero de señalizacion SALIDA, tecnologìa LED, con batería de respaldo para 90 minutos.</t>
  </si>
  <si>
    <t>Luminaria LED  decorativa, tipo octogonal cilíndrica de 80 cm de dìametro. Potencia no mayor a 60W, temperatura de color 4000K. Operación a 120V, a colocar en pérgola de piso 13.</t>
  </si>
  <si>
    <t>Interruptor simple decorativo 15A - 120V. Color blanco para  oficinas y salas de reuniónes.</t>
  </si>
  <si>
    <t>Interruptor doble decorativo 15A - 120V. Color blanco para oficinas y salas de reuniones.</t>
  </si>
  <si>
    <t>Conmutador simple decorativo 15A - 120V para salas de reunión.</t>
  </si>
  <si>
    <t>Sensor de movimiento 360°, para colocación en techo.</t>
  </si>
  <si>
    <t>Sensor de movimiento 180°, para colocación en pared baños y escaleras.</t>
  </si>
  <si>
    <t xml:space="preserve">Puntos Iluminación para luminaria de emergencia y letrero de SALIDA, tipo LED, con cable # 14AWG THHN, incluye tubería y accesorios metálicos EMT 1/2". No incluye pieza. </t>
  </si>
  <si>
    <t xml:space="preserve">Puntos Iluminación Panel LED cuadrado 40W y/o redondo 24/12W, con cable # 14AWG THHN, incluye tuberías y accesorios metálicos EMT 1/2". No incluye pieza. </t>
  </si>
  <si>
    <t>Puntos Interruptor simple con cable #14AWG THHN, realizado en tubería y accesorios metálicos EMT 1/2", no incluye pieza.</t>
  </si>
  <si>
    <t>Puntos Interruptor doble con cable #14AWG THHN, realizado en tubería y accesorios metálicos EMT 1/2", no incluye pieza.</t>
  </si>
  <si>
    <t>Puntos Conmutador simple con cable #14AWG THHN, realizado en tubería y accesorios metálicos EMT 1/2", no incluye pieza.</t>
  </si>
  <si>
    <t>Puntos Sensores de movimiento 360°, con cable #14AWG THHN, realizado en tubería y accesorios metálicos EMT 1/2", no incluye pieza.</t>
  </si>
  <si>
    <t>Puntos Sensores de movimiento 180°, con cable #14AWG THHN, realizado en tubería y accesorios metálicos EMT 1/2", no incluye pieza.</t>
  </si>
  <si>
    <t>Puntos Extractores de olores en baños, con cable #14AWG THHN, realizado en tubería y accesorios metálicos EMT 1/2", no incluye el extractor.</t>
  </si>
  <si>
    <t>Luminaria de emergencia, dos lamparas LED, con bateria de resplado para 90 minutos.</t>
  </si>
  <si>
    <t>Breaker enchufable 1P-16A SQD</t>
  </si>
  <si>
    <t>Breaker enchufable 1P-20A SQD</t>
  </si>
  <si>
    <t>Breaker enchufable 2P-40A SQD</t>
  </si>
  <si>
    <t>Centro de carga 12 Puntos SQD, MONOFÁSICOS 240V- energìa regulada</t>
  </si>
  <si>
    <t>Centro de carga 12 Puntos SQD, TRIFASICOS 240V- energía regulada</t>
  </si>
  <si>
    <t>Centro de carga 30 Puntos SQD, TRIFASICOS 240V-</t>
  </si>
  <si>
    <t>Centro de carga 42 Puntos SQD,TRIFASICOS 240V</t>
  </si>
  <si>
    <t>Bandejas portacables metálicas de 20 x 10 cm, lámina de acero pregalvanizada, incluye accesorios de unión y sujeción a losa o pared, en los todos los pisos.</t>
  </si>
  <si>
    <t>Alimentador monofásico compuesto por 2x#8+#8+#10 AWG SUPERFLEX para centros de carga energìa regulada, diferentes pisos.</t>
  </si>
  <si>
    <t>Alimentador monofásico compuesto por 2x#6+#6+#8 AWG SUPERFLEX para centros de carga energìa regulada, diferentes pisos.</t>
  </si>
  <si>
    <t>Alimentador monofásico compuesto por 2x#4+#4+#6 AWG SUPERFLEX para centros de carga energìa regulada, diferentes pisos.</t>
  </si>
  <si>
    <t>Alimentador trifásico compuesto por 3x#6+#8+#10 AWG SUPERFLEX para centros de carga en diferentes pisos.</t>
  </si>
  <si>
    <t>Alimentador trifásico compuesto por 3x#4+#6+#8 AWG SUPERFLEX para centros de carga energía normal.</t>
  </si>
  <si>
    <t>Alimentador trifásico compuesto por 3x#2+#4+#6 AWG SUPERFLEX para centros de carga energía normal.</t>
  </si>
  <si>
    <t>Escalerilla portacable de 30 cm de ancho, en lámina de acero galvanziado, con su respectiva tapa y sujeción sea a pared o a losa, desde subsuelo 1 hasta piso 14, instalado dentro de ducto eléctrico.</t>
  </si>
  <si>
    <t>Salida especial monofásica a 220V, compuesto por 2x#14+#14 AWG THHN en tuberìa EMT de 1/2", para conexión de evaporadoras en cada piso.</t>
  </si>
  <si>
    <t>Alimentador trifàsico compuesto por 3x#4/0+#2 AWG SUPERFLEX para conexión de tablero de protección condensadoras en PLANTA BAJA.</t>
  </si>
  <si>
    <t>Alimentador trifàsico compuesto por 2(3x#2/0)+#2/0 AWG SUPERFLEX para conexión de condensadoras en TERRAZA.</t>
  </si>
  <si>
    <t>Tablero de protección para distribuciòn acometidas a 3 condensadoras, de acuerdo a diagrama unifilar de sistema de aire acondicionado en PLANTA BAJA.</t>
  </si>
  <si>
    <t>Tablero de protección para distribuciòn acometidas a 3 condensadoras, de acuerdo a diagrama unifilar de sistema de aire acondicionado en TERRAZA.</t>
  </si>
  <si>
    <t>Escalerilla portacable de 20 cm de ancho, enlámina de acero galvanziado, con su respectiva tapa y sujeción sea a pared o a losa, montada en retiro PB y TERRAZA del edificio.</t>
  </si>
  <si>
    <t>Breaker enchufable 2P-10A SQD para protecciòn evaporadoras</t>
  </si>
  <si>
    <t>SISTEMA ELECTRICO</t>
  </si>
  <si>
    <t>S-600 Muro Cortina Piel de vidrio - vidrio de 12,76 mm.</t>
  </si>
  <si>
    <t>T-45 Ventanas corredizas</t>
  </si>
  <si>
    <t xml:space="preserve">Revestimiento de alucubond - panel compuesto de aluminio </t>
  </si>
  <si>
    <t>VA-1</t>
  </si>
  <si>
    <t>VA-2</t>
  </si>
  <si>
    <t>VA-3</t>
  </si>
  <si>
    <t>VA-4</t>
  </si>
  <si>
    <t>VA-5</t>
  </si>
  <si>
    <t>VA-6</t>
  </si>
  <si>
    <t>VA-7</t>
  </si>
  <si>
    <t>PA-1</t>
  </si>
  <si>
    <t>PA-2</t>
  </si>
  <si>
    <t>PA-3</t>
  </si>
  <si>
    <t>Indicadores de posición digital para hall y cabinas</t>
  </si>
  <si>
    <t>PA-4</t>
  </si>
  <si>
    <t>Mantenimiento integral de montacargas junto a grada</t>
  </si>
  <si>
    <t>MOBILIARIO</t>
  </si>
  <si>
    <t>OG-1</t>
  </si>
  <si>
    <t>OG-2</t>
  </si>
  <si>
    <t>Permiso de ocupación de espacio público (aceras)</t>
  </si>
  <si>
    <t>Equipos de izamiento de materiales, estrcuturas metálicas y hormigón</t>
  </si>
  <si>
    <t>Pasamanos de vidrio templado 10 mm. ingreso Planta Baja</t>
  </si>
  <si>
    <t>S-502 Mamparas fijas de 2 x 1 1/2" - escaleras</t>
  </si>
  <si>
    <t>Mamparas y puertas de vidrio templado 10 mm. ingreso Planta Baja</t>
  </si>
  <si>
    <t>OE-1</t>
  </si>
  <si>
    <t>Condensadora con tecnología VRF Descarga horizontal tipo Bomba de Calor, marca YORK, capacidad: 569.965,9 BTU/h</t>
  </si>
  <si>
    <t>Condensadora con tecnología VRF Descarga horizontal tipo Bomba de Calor, marca YORK, capacidad: 477.815,7 BTU/h</t>
  </si>
  <si>
    <t>Equipo de aire acondicionado de presión, descarga hacia abajo tipo Downflown, capacidad: 36.000 BTH/h</t>
  </si>
  <si>
    <t>Evaporadora tipo cassette tecnología VRF, marca YORK, capacidad: 12.813 BTU/h</t>
  </si>
  <si>
    <t>Evaporadora tipo cassette tecnología VRF, marca YORK, capacidad: 38.225 BTU/h</t>
  </si>
  <si>
    <t>Evaporadora tipo cassette tecnología VRF, marca YORK, capacidad: 24.232 BTU/h</t>
  </si>
  <si>
    <t xml:space="preserve">Clave de control, incluye tubería EMT  </t>
  </si>
  <si>
    <t>Base para condensadora VRF</t>
  </si>
  <si>
    <t>Material de anclaje para equipos</t>
  </si>
  <si>
    <t>Accesorios de cobre para tubería</t>
  </si>
  <si>
    <t>Accesorios para desagues</t>
  </si>
  <si>
    <t>lbs</t>
  </si>
  <si>
    <t>Carga con Refrigerante R 410</t>
  </si>
  <si>
    <t>Carga con Refrigerante R 407C</t>
  </si>
  <si>
    <t>Evaporadora tipo cassette tecnología VRF, marca YORK, capacidad: 27.203 BTU/h</t>
  </si>
  <si>
    <t>Evaporadora tipo cassette tecnología VRF, marca YORK, capacidad: 24.607 BTU/h</t>
  </si>
  <si>
    <t>Tubería de cobre 1 5/8"</t>
  </si>
  <si>
    <t>Tubería de cobre 1 3/4"</t>
  </si>
  <si>
    <t>Tubería de cobre 1 3/8"</t>
  </si>
  <si>
    <t>Tubería de cobre 1 1/2"</t>
  </si>
  <si>
    <t>Tubería de cobre 1 1/4"</t>
  </si>
  <si>
    <t>Tubería de cobre 1 1/8"</t>
  </si>
  <si>
    <t>Tubería de cobre de 1/2"</t>
  </si>
  <si>
    <t>Tubería de cobre de 5/8"</t>
  </si>
  <si>
    <t>Tubería de cobre de 3/4"</t>
  </si>
  <si>
    <t>Tubería de cobre de 7/8"</t>
  </si>
  <si>
    <t>Tubería de cobre de 1/4"</t>
  </si>
  <si>
    <t>Tubería de cobre de 3/8"</t>
  </si>
  <si>
    <t>SAC-27</t>
  </si>
  <si>
    <t>SAC-28</t>
  </si>
  <si>
    <t>SAC-29</t>
  </si>
  <si>
    <t>SAC-30</t>
  </si>
  <si>
    <t>SAC-31</t>
  </si>
  <si>
    <t>SAC-32</t>
  </si>
  <si>
    <t>SAC-33</t>
  </si>
  <si>
    <t>SAC-34</t>
  </si>
  <si>
    <t>SAC-35</t>
  </si>
  <si>
    <t>SAC-36</t>
  </si>
  <si>
    <t>SAC-37</t>
  </si>
  <si>
    <t>SAC-38</t>
  </si>
  <si>
    <t>Aislante térmico para tubería de 1 5/8"</t>
  </si>
  <si>
    <t>Aislante térmico para tubería de 1 3/8"</t>
  </si>
  <si>
    <t>Aislante térmico para tubería de 1 1/4"</t>
  </si>
  <si>
    <t>Aislante térmico para tubería de 1 1/8"</t>
  </si>
  <si>
    <t>Aislante térmico para tubería de 7/8"</t>
  </si>
  <si>
    <t>Aislante térmico para tubería de 5/8"</t>
  </si>
  <si>
    <t>SAC-39</t>
  </si>
  <si>
    <t>Aislante térmico para tubería de 1 3/4"</t>
  </si>
  <si>
    <t>Aislante térmico para tubería de 1 1/2"</t>
  </si>
  <si>
    <t>SAC-40</t>
  </si>
  <si>
    <t>Aislante térmico para tubería de 1/2"</t>
  </si>
  <si>
    <t>Termostato alámbrico Modelo JCWA 10 NEGQ</t>
  </si>
  <si>
    <t>Instalación de evaporadores YORK</t>
  </si>
  <si>
    <t>Instalación de condensadores YORK VRF</t>
  </si>
  <si>
    <t xml:space="preserve">Instalación de equipo de aire acondicionado de presición </t>
  </si>
  <si>
    <t>Cambio de puertas de hall y cabinas de acero inoxidable, incluye cambio de botoneras para llamadas de hall y cabina</t>
  </si>
  <si>
    <t>SOSI-2</t>
  </si>
  <si>
    <t>SOSI-3</t>
  </si>
  <si>
    <t xml:space="preserve">SOSI-8 </t>
  </si>
  <si>
    <t xml:space="preserve">SOSI-9 </t>
  </si>
  <si>
    <t>SOSI-13</t>
  </si>
  <si>
    <t>SOSI-15</t>
  </si>
  <si>
    <t>SOSI-16</t>
  </si>
  <si>
    <t>SOSI-17</t>
  </si>
  <si>
    <t>SOSI-20</t>
  </si>
  <si>
    <t>SOSI-21</t>
  </si>
  <si>
    <t>14.- PERMISOS DE OCUPACIÓN DE ESPACIO PÚBLICO Y GRÚA</t>
  </si>
  <si>
    <t>Enlucido horizontal de losas, bóveda, incluye andamios, mortero 1:6, e = 1,5 mm.</t>
  </si>
  <si>
    <t>MONTAJE DE NUEVA INFRAESTRUCTURA Y CABLEADO SISTEMA ELECTRICO PRINCIPAL</t>
  </si>
  <si>
    <t>IE-01</t>
  </si>
  <si>
    <t>IE-02</t>
  </si>
  <si>
    <t>IE-03</t>
  </si>
  <si>
    <t>IE-04</t>
  </si>
  <si>
    <t>IE-05</t>
  </si>
  <si>
    <t>IE-06</t>
  </si>
  <si>
    <t>IE-07</t>
  </si>
  <si>
    <t>IE-08</t>
  </si>
  <si>
    <t>IE-09</t>
  </si>
  <si>
    <t>IE-12</t>
  </si>
  <si>
    <t>IE-10</t>
  </si>
  <si>
    <t>IE-11</t>
  </si>
  <si>
    <t>IE-16</t>
  </si>
  <si>
    <t>IE-17</t>
  </si>
  <si>
    <t>IE-18</t>
  </si>
  <si>
    <t>IE-19</t>
  </si>
  <si>
    <t>IE-20</t>
  </si>
  <si>
    <t>IE-21</t>
  </si>
  <si>
    <t>IE-22</t>
  </si>
  <si>
    <t>IE-23</t>
  </si>
  <si>
    <t>IE-24</t>
  </si>
  <si>
    <t>IE-25</t>
  </si>
  <si>
    <t>IE-26</t>
  </si>
  <si>
    <t>IE-27</t>
  </si>
  <si>
    <t>IE-28</t>
  </si>
  <si>
    <t>IE-29</t>
  </si>
  <si>
    <t>IE-30</t>
  </si>
  <si>
    <t>IE-31</t>
  </si>
  <si>
    <t>IE-32</t>
  </si>
  <si>
    <t>IE-33</t>
  </si>
  <si>
    <t>IE-34</t>
  </si>
  <si>
    <t>IE-35</t>
  </si>
  <si>
    <t>IE-36</t>
  </si>
  <si>
    <t>IE-37</t>
  </si>
  <si>
    <t>IE-38</t>
  </si>
  <si>
    <t>IE-39</t>
  </si>
  <si>
    <t>IE-40</t>
  </si>
  <si>
    <t>IE-41</t>
  </si>
  <si>
    <t>IE-42</t>
  </si>
  <si>
    <t>IE-43</t>
  </si>
  <si>
    <t>IE-44</t>
  </si>
  <si>
    <t>IE-46</t>
  </si>
  <si>
    <t>IE-47</t>
  </si>
  <si>
    <t>IE-48</t>
  </si>
  <si>
    <t>IE-49</t>
  </si>
  <si>
    <t>IE-50</t>
  </si>
  <si>
    <t>IE-51</t>
  </si>
  <si>
    <t>IE-52</t>
  </si>
  <si>
    <t>IE-53</t>
  </si>
  <si>
    <t>IE-54</t>
  </si>
  <si>
    <t>IE-55</t>
  </si>
  <si>
    <t>IE-56</t>
  </si>
  <si>
    <t>IE-57</t>
  </si>
  <si>
    <t>IE-58</t>
  </si>
  <si>
    <t>IE-59</t>
  </si>
  <si>
    <t>IE-60</t>
  </si>
  <si>
    <t>IE-61</t>
  </si>
  <si>
    <t>IE-62</t>
  </si>
  <si>
    <t>IE-63</t>
  </si>
  <si>
    <t>PRELIMINARES</t>
  </si>
  <si>
    <t>DESALOJOS, DERROCAMIENTOS, LIBERACIONES, PICADOS</t>
  </si>
  <si>
    <t>ESTRUCTURA</t>
  </si>
  <si>
    <t xml:space="preserve"> MAMPOSTERIA</t>
  </si>
  <si>
    <t>ENLUCIDOS</t>
  </si>
  <si>
    <t>PISOS</t>
  </si>
  <si>
    <t xml:space="preserve"> RECUBRIMIENTOS</t>
  </si>
  <si>
    <t>CIELO RASO</t>
  </si>
  <si>
    <t xml:space="preserve">PIEL DE VIDRIO, ALUCUBOND EN FACHADAS Y VIDRIO TEMPLADO </t>
  </si>
  <si>
    <t>SEGURIDAD FÍSICA</t>
  </si>
  <si>
    <t>CARPINTERIA MADERA Y METAL</t>
  </si>
  <si>
    <t>PIEZAS SANITARIAS</t>
  </si>
  <si>
    <t>OBRAS EXTERIORES</t>
  </si>
  <si>
    <t>RETIRO DE INSTALACIONES ELECTRICAS INTERIORES EXISTENTES</t>
  </si>
  <si>
    <t>SISTEMA DE FUERZA: TOMACORRIENTES NORMALES Y REGULADO, SALIDAS ESPECIALES 120V, SALIDAS ESPECIALES 220V.</t>
  </si>
  <si>
    <t>BANDEJA PORTACABLE - CENTROS DE CARGA Y BREAKERS DE PROTECCION CIRCUITOS INTERNOS</t>
  </si>
  <si>
    <t>ALIMENTADORES SISTEMA DE AIRE ACONDICIONADO PARA OFICINAS EN DIFERENTES PISOS</t>
  </si>
  <si>
    <t xml:space="preserve">CABLEADO ESTRUCTURADO </t>
  </si>
  <si>
    <t>CONTROL DE ACCESOS</t>
  </si>
  <si>
    <t>CIRCUITO CERRADO DE TELEVISIÓN - CCTV</t>
  </si>
  <si>
    <t xml:space="preserve"> SISTEMA DE AIRE ACONDICONADO</t>
  </si>
  <si>
    <t>SISTEMA HIDRAULICO Y CONTRA INCENDIOS</t>
  </si>
  <si>
    <t>SISTEMA SANITARIO</t>
  </si>
  <si>
    <t>UND</t>
  </si>
  <si>
    <t>Configuración puesta en marcha y capacitacion del sistema de incendios</t>
  </si>
  <si>
    <t>Fuentes de poder con rerspaldo de baterias y fuente auxiliar</t>
  </si>
  <si>
    <t>Salida para dispositivos de control de accesos</t>
  </si>
  <si>
    <t>Panel de Control de Accesos 4 puertas</t>
  </si>
  <si>
    <t>Panel de control de accesos para 2 puertas</t>
  </si>
  <si>
    <t xml:space="preserve">Camara cajero </t>
  </si>
  <si>
    <t>SEL-63</t>
  </si>
  <si>
    <t>SEL-64</t>
  </si>
  <si>
    <t xml:space="preserve">Sirena interna </t>
  </si>
  <si>
    <t>SEL-65</t>
  </si>
  <si>
    <t>SEL-66</t>
  </si>
  <si>
    <t>SEL-67</t>
  </si>
  <si>
    <t>SISTEMA DE ILUMINACION - LUMINARIAS TECNOLOGIA LED</t>
  </si>
  <si>
    <t xml:space="preserve">ESCALERILLA PORTACABLES Y ALIMENTADORES SECUNDARIOS </t>
  </si>
  <si>
    <t>SISTEMA DE PREVENCION DE INCENDIOS</t>
  </si>
  <si>
    <t>SISTEMA ELECTRONICO</t>
  </si>
  <si>
    <t>SISTEMA MECANICO E HIDROSANITARIO</t>
  </si>
  <si>
    <t>POTENCIACION Y ACTUALIZACION ASCENSORES</t>
  </si>
  <si>
    <t>SEÑALETICA , SALUD ACUPACIONAL, SEGURIDA INDUSTRIAL</t>
  </si>
  <si>
    <t>GBL</t>
  </si>
  <si>
    <t>REVISION Y MANTENIMIENTO EQUIPOS ELECTRICOS PRINCIPALES (TRANSFORMADORES-GENERADORES-TTA)</t>
  </si>
  <si>
    <t>IE-80</t>
  </si>
  <si>
    <t>IE-81</t>
  </si>
  <si>
    <t>IE-82</t>
  </si>
  <si>
    <t>IE-83</t>
  </si>
  <si>
    <t>IE-84</t>
  </si>
  <si>
    <t>m²</t>
  </si>
  <si>
    <t>m³</t>
  </si>
  <si>
    <t>Sistemas aguas subterraneas, Bomba sumergible, tipo campana succion y descarga 3 " , motor electrico trifasico, incluye tablero de control secuencial para 2 bombas y accesorios</t>
  </si>
  <si>
    <t>Tubería de HN SCH 40 ASTM de 4"</t>
  </si>
  <si>
    <t>Tubería de HN SCH 40 ASTM de 2"</t>
  </si>
  <si>
    <t>Válvula CHEK 4"</t>
  </si>
  <si>
    <t>Válvula de pie 2"</t>
  </si>
  <si>
    <t>Cambio de controles de bombas, Manometros, interruptores de presión, radar, mangueras</t>
  </si>
  <si>
    <t>Manenimiento cisterna y tanque albañial</t>
  </si>
  <si>
    <t>Tubería de PVC 50 mm.</t>
  </si>
  <si>
    <t>Tubería de PVC 160 mm.</t>
  </si>
  <si>
    <t>SCI-2</t>
  </si>
  <si>
    <t>SCI-4</t>
  </si>
  <si>
    <t>SCI-5</t>
  </si>
  <si>
    <t>SCI-6</t>
  </si>
  <si>
    <t>SCI-7</t>
  </si>
  <si>
    <t>SCI-10</t>
  </si>
  <si>
    <t>SCI-11</t>
  </si>
  <si>
    <t>SCI-12</t>
  </si>
  <si>
    <t>SCI-13</t>
  </si>
  <si>
    <t>SS-7</t>
  </si>
  <si>
    <t>IE-77</t>
  </si>
  <si>
    <t>IE-78</t>
  </si>
  <si>
    <t>IE-79</t>
  </si>
  <si>
    <t>PROYECTO:</t>
  </si>
  <si>
    <t>REHABILITACION EDIFICIO LA PRADERA - COOPERATIVA DE AHORRO Y CRÉDITO 29 DE OCTUBRE LTDA.</t>
  </si>
  <si>
    <t xml:space="preserve">No.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</si>
  <si>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</si>
  <si>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</si>
  <si>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</si>
  <si>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</si>
  <si>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</si>
  <si>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</si>
  <si>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</si>
  <si>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</si>
  <si>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</si>
  <si>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</si>
  <si>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</si>
  <si>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</si>
  <si>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</si>
  <si>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</si>
  <si>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</si>
  <si>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</si>
  <si>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</si>
  <si>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</si>
  <si>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</si>
  <si>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</si>
  <si>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</si>
  <si>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</si>
  <si>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</si>
  <si>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</si>
  <si>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</si>
  <si>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</si>
  <si>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</si>
  <si>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</si>
  <si>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</si>
  <si>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</si>
  <si>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</si>
  <si>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</si>
  <si>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</si>
  <si>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</si>
  <si>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</si>
  <si>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</si>
  <si>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</si>
  <si>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</si>
  <si>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</si>
  <si>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</si>
  <si>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</si>
  <si>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</si>
  <si>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</si>
  <si>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</si>
  <si>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</si>
  <si>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</si>
  <si>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</si>
  <si>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</si>
  <si>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</si>
  <si>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</si>
  <si>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</si>
  <si>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</si>
  <si>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</si>
  <si>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</si>
  <si>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</si>
  <si>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</si>
  <si>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</si>
  <si>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</si>
  <si>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</si>
  <si>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</si>
  <si>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</si>
  <si>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</si>
  <si>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</si>
  <si>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</si>
  <si>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</si>
  <si>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</si>
  <si>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</si>
  <si>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</si>
  <si>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</si>
  <si>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</si>
  <si>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</si>
  <si>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</si>
  <si>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</si>
  <si>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</si>
  <si>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</si>
  <si>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</si>
  <si>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</si>
  <si>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</si>
  <si>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</si>
  <si>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</si>
  <si>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</si>
  <si>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</si>
  <si>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</si>
  <si>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</si>
  <si>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</si>
  <si>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</si>
  <si>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</si>
  <si>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</si>
  <si>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</si>
  <si>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</si>
  <si>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</si>
  <si>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</si>
  <si>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</si>
  <si>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</si>
  <si>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</si>
  <si>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</si>
  <si>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</si>
  <si>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</si>
  <si>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</si>
  <si>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</si>
  <si>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</si>
  <si>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</si>
  <si>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</si>
  <si>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</si>
  <si>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</si>
  <si>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</si>
  <si>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</si>
  <si>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</si>
  <si>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</si>
  <si>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</si>
  <si>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</si>
  <si>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</si>
  <si>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</si>
  <si>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</si>
  <si>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</si>
  <si>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</si>
  <si>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</si>
  <si>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CIRCUITO DE ALARMAS E INTRUSION</t>
  </si>
  <si>
    <t>Comunicador IP para alarma</t>
  </si>
  <si>
    <t>Rele doble contacto</t>
  </si>
  <si>
    <t>Marcador telefonico</t>
  </si>
  <si>
    <t>Fuente de alimentacion auxiliar, transformador y bateria</t>
  </si>
  <si>
    <t xml:space="preserve">Tarjeta de distribución de energia </t>
  </si>
  <si>
    <t xml:space="preserve">Pulsador de panico de palanca </t>
  </si>
  <si>
    <t>Sensor de temperatura</t>
  </si>
  <si>
    <t>Anunciador remoto</t>
  </si>
  <si>
    <t>SEL-68</t>
  </si>
  <si>
    <t>SEL-69</t>
  </si>
  <si>
    <t>SEL-70</t>
  </si>
  <si>
    <t>SEL-71</t>
  </si>
  <si>
    <t>SEL-72</t>
  </si>
  <si>
    <t>SEL-73</t>
  </si>
  <si>
    <t>SEL-74</t>
  </si>
  <si>
    <t>SEL-75</t>
  </si>
  <si>
    <t>SEL-76</t>
  </si>
  <si>
    <t>SEL-77</t>
  </si>
  <si>
    <t xml:space="preserve">Mantenimiento y reinstalación del sistema mecanico existente para deteccion 
y extinción en Data Center  </t>
  </si>
  <si>
    <t>Mantenimiento Bombas del equipo hidroneumatico de agua potable sistema contra 
incendios</t>
  </si>
  <si>
    <t>SEL-11</t>
  </si>
  <si>
    <t>CDG</t>
  </si>
  <si>
    <t>Acero estructural en varilla milimetrada y corrugada fy = 4200 Kg/cm²</t>
  </si>
  <si>
    <t>Acero estructural A36 en pefiles y tubos</t>
  </si>
  <si>
    <t>Acero estructural A36 en placas</t>
  </si>
  <si>
    <t>Perno Hilti KB3 ¾" x 8" LM</t>
  </si>
  <si>
    <t>Perno Hilti KB3 5/8" x 4 ¾" LM</t>
  </si>
  <si>
    <t>Malla Electrosoldada 6 x 15</t>
  </si>
  <si>
    <t>Deck Novalosa 55 0.76 mm</t>
  </si>
  <si>
    <t>Hormigón f'c 240 Kg/cm² en losa</t>
  </si>
  <si>
    <t>Impermeabilización de losas con Impetrol</t>
  </si>
  <si>
    <t>Placas de Fibrolit 12mm + Estructura</t>
  </si>
  <si>
    <t>1-C</t>
  </si>
  <si>
    <t>2-C</t>
  </si>
  <si>
    <t>3-C</t>
  </si>
  <si>
    <t>4-C</t>
  </si>
  <si>
    <t>5-C</t>
  </si>
  <si>
    <t>6-C</t>
  </si>
  <si>
    <t>7-C</t>
  </si>
  <si>
    <t>8-C</t>
  </si>
  <si>
    <t>9-C</t>
  </si>
  <si>
    <t>10-C</t>
  </si>
  <si>
    <t>11-C</t>
  </si>
  <si>
    <t>12-C</t>
  </si>
  <si>
    <t>13-C</t>
  </si>
  <si>
    <t>14-C</t>
  </si>
  <si>
    <t>15-C</t>
  </si>
  <si>
    <t>16-C</t>
  </si>
  <si>
    <t>17-C</t>
  </si>
  <si>
    <t>18-C</t>
  </si>
  <si>
    <t>19-C</t>
  </si>
  <si>
    <t>20-C</t>
  </si>
  <si>
    <t>21-C</t>
  </si>
  <si>
    <t>22-C</t>
  </si>
  <si>
    <t>23-C</t>
  </si>
  <si>
    <t>24-C</t>
  </si>
  <si>
    <t>25-C</t>
  </si>
  <si>
    <t>26-C</t>
  </si>
  <si>
    <t>27-C</t>
  </si>
  <si>
    <t>28-C</t>
  </si>
  <si>
    <t>29-C</t>
  </si>
  <si>
    <t>30-C</t>
  </si>
  <si>
    <t>31-C</t>
  </si>
  <si>
    <t>32-C</t>
  </si>
  <si>
    <t>33-C</t>
  </si>
  <si>
    <t>34-C</t>
  </si>
  <si>
    <t>35-C</t>
  </si>
  <si>
    <t>36-C</t>
  </si>
  <si>
    <t>37-C</t>
  </si>
  <si>
    <t>38-C</t>
  </si>
  <si>
    <t>39-C</t>
  </si>
  <si>
    <t>40-C</t>
  </si>
  <si>
    <t>41-C</t>
  </si>
  <si>
    <t>Escalerilla portacable de 30 x 8 cm, lámina pregalvanizada, con sus respectivos accesorios y sujeción a losa o pared. Infraestructura para Interconexión Generadores y TTA's. ubicada en Subsuelo 1</t>
  </si>
  <si>
    <t>Tendido de Conductores reutilizados y Reconexión de Transformadores TTA - Generadores</t>
  </si>
  <si>
    <t>Tendido de Conductores reutilizados y Reconexión de Tableros - Subtableros y UPS</t>
  </si>
  <si>
    <t>Alimentador Principal Trifásico para sistema de Aire Acondicionado en Subsuelo 1, desde TTA2 hasta TDP-A/C. 2(3x4/0) + 2/0t Tipo Superflex</t>
  </si>
  <si>
    <t>Tablero de Protección Principal Sistema de Aire Acondicionado</t>
  </si>
  <si>
    <t>Alimentador Principal Trifásico para Interconexión de Tablero de Transferencia TTA2, con Transformador de 225 KVA Y Generador de 200 KVA,  3(3x4/0) + 2x4/0 +1x2/0t Tipo Superflex</t>
  </si>
  <si>
    <t>Gabinietes contra incendios</t>
  </si>
  <si>
    <t>SEL-17</t>
  </si>
  <si>
    <t>Modulo de comunicación</t>
  </si>
  <si>
    <t>Modulo ethernet</t>
  </si>
  <si>
    <t>Salida para Dispositivo Incendios, cable enchaquetado 2 x 18 AWG</t>
  </si>
  <si>
    <t>Cerradura Magnética de 1200 LBS</t>
  </si>
  <si>
    <t>Punto de Datos, Cable UTP CAT. 6A</t>
  </si>
  <si>
    <t>Configuración puesta en marcha y capacitacion del control de accesos</t>
  </si>
  <si>
    <t>Tag UHF</t>
  </si>
  <si>
    <t>Software control de Accesos</t>
  </si>
  <si>
    <t>Micro SD 64 GB</t>
  </si>
  <si>
    <t>Disco duro 8 TB</t>
  </si>
  <si>
    <t>Switch POE 16 puertos</t>
  </si>
  <si>
    <t>Teclado para Control de Alarma inlambrico</t>
  </si>
  <si>
    <t xml:space="preserve">Detector de Humo </t>
  </si>
  <si>
    <t>Estación Manual con llave</t>
  </si>
  <si>
    <t>Modulo expansor de 8 zonas</t>
  </si>
  <si>
    <t>Intercomunicador con video</t>
  </si>
  <si>
    <t>SEL-78</t>
  </si>
  <si>
    <t>SEL-79</t>
  </si>
  <si>
    <t>SEL-80</t>
  </si>
  <si>
    <t>SEL-81</t>
  </si>
  <si>
    <t>SEL-82</t>
  </si>
  <si>
    <t>SEL-83</t>
  </si>
  <si>
    <t>SEL-84</t>
  </si>
  <si>
    <t>Pulsador de panico inalámbrico</t>
  </si>
  <si>
    <t>SEL-85</t>
  </si>
  <si>
    <t>SEL-86</t>
  </si>
  <si>
    <t>Detector magnético inalámbrico</t>
  </si>
  <si>
    <t>SEL-87</t>
  </si>
  <si>
    <t>Gabinete doble fondo con regletas 110</t>
  </si>
  <si>
    <t>SISTEMA DE PREVENCION DE INCENDIOS DATACENTER</t>
  </si>
  <si>
    <t>SEL-88</t>
  </si>
  <si>
    <t>Central de Detección de Incedios</t>
  </si>
  <si>
    <t>SEL-89</t>
  </si>
  <si>
    <t>Detector de humo fotoeléctrico, 2 hilos</t>
  </si>
  <si>
    <t>SEL-90</t>
  </si>
  <si>
    <t>Detector Térmico con base, 2 hilos</t>
  </si>
  <si>
    <t>SEL-91</t>
  </si>
  <si>
    <t>Estación manual</t>
  </si>
  <si>
    <t>SEL-92</t>
  </si>
  <si>
    <t>SEL-93</t>
  </si>
  <si>
    <t>Módulo de Control doble</t>
  </si>
  <si>
    <t>SEL-94</t>
  </si>
  <si>
    <t>Minimodulo monitoreo</t>
  </si>
  <si>
    <t>SEL-95</t>
  </si>
  <si>
    <t>Bateria 12 VDC, 7 AMP/H</t>
  </si>
  <si>
    <t>SEL-96</t>
  </si>
  <si>
    <t>SEL-97</t>
  </si>
  <si>
    <t>SEL-98</t>
  </si>
  <si>
    <t>SEL-99</t>
  </si>
  <si>
    <t>Boton de aborto</t>
  </si>
  <si>
    <t>SEL-100</t>
  </si>
  <si>
    <t>SEL-101</t>
  </si>
  <si>
    <t>SCI-3</t>
  </si>
  <si>
    <t>SCI-9</t>
  </si>
  <si>
    <t>Revisión y mantenimento general de Equipos interior Cámara de Transformación</t>
  </si>
  <si>
    <t>Revisión y mantenimiento general de Generadores existentes</t>
  </si>
  <si>
    <t>Revisión, mantenimiento y readecuación general de Tableros de Transferencia Automática actuales</t>
  </si>
  <si>
    <t xml:space="preserve">Revisión y mantenimento general de Tableros de Bypass y Equipo UPS de 80 KVA </t>
  </si>
  <si>
    <t xml:space="preserve">Revisión y mantenimento general de Tableros de Bypass y Equipo UPS de 50 KVA </t>
  </si>
  <si>
    <t>SS-5</t>
  </si>
  <si>
    <t>Suministro de controles electrónicos programables y overhaul de ascensores</t>
  </si>
  <si>
    <t>Modulo de integracion de Ascensores</t>
  </si>
  <si>
    <t xml:space="preserve">Modulo de entrada y salida </t>
  </si>
  <si>
    <t>Estructura metalica de soporte para monitores, incluye tablero contrachapado 12mm y pintura</t>
  </si>
  <si>
    <t>Monitor de temperatura, incluye dos sensores</t>
  </si>
  <si>
    <t>NVR con Capacidad de Grabación de 32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</si>
</sst>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300A]\ #,##0.00"/>
    <numFmt numFmtId="167" formatCode="00"/>
    <numFmt numFmtId="168" formatCode="[$-380A]General"/>
    <numFmt numFmtId="169" formatCode="_-* #,##0.00\ &quot;Pta&quot;_-;\-* #,##0.00\ &quot;Pta&quot;_-;_-* &quot;-&quot;??\ &quot;Pta&quot;_-;_-@_-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8"/>
      <color theme="3" tint="-0.49998474074526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3" fillId="0" borderId="0" applyBorder="0" applyProtection="0"/>
    <xf numFmtId="0" fontId="17" fillId="0" borderId="0"/>
    <xf numFmtId="169" fontId="17" fillId="0" borderId="0" applyFont="0" applyFill="0" applyBorder="0" applyAlignment="0" applyProtection="0"/>
  </cellStyleXfs>
  <cellXfs count="398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1" fillId="0" borderId="0" xfId="0" applyNumberFormat="1" applyFont="1"/>
    <xf numFmtId="0" fontId="4" fillId="0" borderId="1" xfId="0" applyFont="1" applyBorder="1" applyAlignment="1">
      <alignment horizontal="justify" vertical="top"/>
    </xf>
    <xf numFmtId="4" fontId="4" fillId="0" borderId="1" xfId="0" applyNumberFormat="1" applyFont="1" applyBorder="1"/>
    <xf numFmtId="4" fontId="4" fillId="0" borderId="2" xfId="0" applyNumberFormat="1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4" fontId="5" fillId="0" borderId="3" xfId="0" applyNumberFormat="1" applyFont="1" applyFill="1" applyBorder="1"/>
    <xf numFmtId="4" fontId="5" fillId="3" borderId="3" xfId="0" applyNumberFormat="1" applyFont="1" applyFill="1" applyBorder="1"/>
    <xf numFmtId="49" fontId="4" fillId="0" borderId="1" xfId="0" applyNumberFormat="1" applyFont="1" applyBorder="1" applyAlignment="1">
      <alignment horizontal="center" vertical="center"/>
    </xf>
    <xf numFmtId="0" fontId="5" fillId="3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3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justify" vertical="top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2" xfId="0" applyNumberFormat="1" applyFont="1" applyFill="1" applyBorder="1"/>
    <xf numFmtId="165" fontId="4" fillId="0" borderId="1" xfId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2" borderId="3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49" fontId="4" fillId="3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top"/>
    </xf>
    <xf numFmtId="0" fontId="4" fillId="0" borderId="3" xfId="0" applyFont="1" applyBorder="1" applyAlignment="1">
      <alignment horizontal="center"/>
    </xf>
    <xf numFmtId="49" fontId="1" fillId="0" borderId="0" xfId="0" applyNumberFormat="1" applyFont="1" applyBorder="1"/>
    <xf numFmtId="49" fontId="4" fillId="3" borderId="3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 vertical="center"/>
    </xf>
    <xf numFmtId="165" fontId="4" fillId="0" borderId="3" xfId="1" applyFont="1" applyBorder="1"/>
    <xf numFmtId="0" fontId="4" fillId="3" borderId="3" xfId="0" applyFont="1" applyFill="1" applyBorder="1" applyAlignment="1">
      <alignment horizontal="center" vertical="center"/>
    </xf>
    <xf numFmtId="165" fontId="4" fillId="0" borderId="3" xfId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/>
    <xf numFmtId="165" fontId="4" fillId="3" borderId="3" xfId="1" applyFont="1" applyFill="1" applyBorder="1" applyAlignment="1">
      <alignment horizontal="center" vertical="center"/>
    </xf>
    <xf numFmtId="165" fontId="4" fillId="3" borderId="3" xfId="1" applyFont="1" applyFill="1" applyBorder="1"/>
    <xf numFmtId="165" fontId="4" fillId="0" borderId="3" xfId="1" applyFont="1" applyBorder="1" applyAlignment="1">
      <alignment horizontal="right" vertical="center"/>
    </xf>
    <xf numFmtId="165" fontId="4" fillId="0" borderId="3" xfId="1" applyFont="1" applyBorder="1" applyAlignment="1">
      <alignment horizontal="center" vertical="center"/>
    </xf>
    <xf numFmtId="165" fontId="4" fillId="3" borderId="3" xfId="1" applyFont="1" applyFill="1" applyBorder="1" applyAlignment="1">
      <alignment vertical="center"/>
    </xf>
    <xf numFmtId="165" fontId="4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3" fillId="2" borderId="3" xfId="0" applyNumberFormat="1" applyFont="1" applyFill="1" applyBorder="1" applyAlignment="1"/>
    <xf numFmtId="49" fontId="4" fillId="0" borderId="5" xfId="0" applyNumberFormat="1" applyFont="1" applyBorder="1" applyAlignment="1">
      <alignment horizontal="center" vertical="center"/>
    </xf>
    <xf numFmtId="4" fontId="4" fillId="0" borderId="20" xfId="0" applyNumberFormat="1" applyFont="1" applyBorder="1"/>
    <xf numFmtId="0" fontId="3" fillId="2" borderId="3" xfId="0" applyFont="1" applyFill="1" applyBorder="1"/>
    <xf numFmtId="4" fontId="3" fillId="2" borderId="3" xfId="0" applyNumberFormat="1" applyFont="1" applyFill="1" applyBorder="1"/>
    <xf numFmtId="4" fontId="2" fillId="2" borderId="2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4" fillId="0" borderId="13" xfId="1" applyFont="1" applyBorder="1" applyAlignment="1">
      <alignment horizontal="center" vertical="center"/>
    </xf>
    <xf numFmtId="165" fontId="4" fillId="0" borderId="13" xfId="1" applyFont="1" applyBorder="1" applyAlignment="1">
      <alignment vertical="center"/>
    </xf>
    <xf numFmtId="165" fontId="4" fillId="3" borderId="13" xfId="1" applyFont="1" applyFill="1" applyBorder="1" applyAlignment="1">
      <alignment vertical="center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vertical="center"/>
    </xf>
    <xf numFmtId="4" fontId="8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49" fontId="4" fillId="3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justify" vertical="top"/>
    </xf>
    <xf numFmtId="0" fontId="2" fillId="2" borderId="5" xfId="0" applyFont="1" applyFill="1" applyBorder="1"/>
    <xf numFmtId="4" fontId="2" fillId="2" borderId="5" xfId="0" applyNumberFormat="1" applyFont="1" applyFill="1" applyBorder="1"/>
    <xf numFmtId="4" fontId="1" fillId="2" borderId="20" xfId="0" applyNumberFormat="1" applyFont="1" applyFill="1" applyBorder="1"/>
    <xf numFmtId="49" fontId="2" fillId="2" borderId="5" xfId="0" applyNumberFormat="1" applyFont="1" applyFill="1" applyBorder="1"/>
    <xf numFmtId="4" fontId="8" fillId="0" borderId="5" xfId="0" applyNumberFormat="1" applyFont="1" applyBorder="1"/>
    <xf numFmtId="4" fontId="8" fillId="0" borderId="1" xfId="0" applyNumberFormat="1" applyFont="1" applyBorder="1"/>
    <xf numFmtId="0" fontId="4" fillId="0" borderId="9" xfId="0" applyFont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5" fontId="4" fillId="3" borderId="1" xfId="1" applyFont="1" applyFill="1" applyBorder="1" applyAlignment="1">
      <alignment horizontal="center" vertical="center"/>
    </xf>
    <xf numFmtId="4" fontId="4" fillId="3" borderId="1" xfId="0" applyNumberFormat="1" applyFont="1" applyFill="1" applyBorder="1"/>
    <xf numFmtId="4" fontId="4" fillId="3" borderId="2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justify" vertical="top"/>
    </xf>
    <xf numFmtId="165" fontId="8" fillId="0" borderId="1" xfId="1" applyFont="1" applyBorder="1" applyAlignment="1">
      <alignment horizontal="center"/>
    </xf>
    <xf numFmtId="4" fontId="8" fillId="0" borderId="3" xfId="0" applyNumberFormat="1" applyFont="1" applyBorder="1"/>
    <xf numFmtId="0" fontId="4" fillId="3" borderId="9" xfId="0" applyFont="1" applyFill="1" applyBorder="1" applyAlignment="1">
      <alignment horizontal="center"/>
    </xf>
    <xf numFmtId="4" fontId="8" fillId="0" borderId="1" xfId="0" applyNumberFormat="1" applyFont="1" applyBorder="1" applyAlignment="1">
      <alignment vertical="center"/>
    </xf>
    <xf numFmtId="4" fontId="8" fillId="0" borderId="10" xfId="0" applyNumberFormat="1" applyFont="1" applyBorder="1"/>
    <xf numFmtId="4" fontId="8" fillId="3" borderId="3" xfId="0" applyNumberFormat="1" applyFont="1" applyFill="1" applyBorder="1" applyAlignment="1">
      <alignment vertical="center"/>
    </xf>
    <xf numFmtId="4" fontId="8" fillId="0" borderId="2" xfId="0" applyNumberFormat="1" applyFont="1" applyBorder="1"/>
    <xf numFmtId="4" fontId="8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/>
    <xf numFmtId="165" fontId="8" fillId="0" borderId="1" xfId="1" applyFont="1" applyBorder="1"/>
    <xf numFmtId="165" fontId="8" fillId="0" borderId="10" xfId="1" applyFont="1" applyBorder="1"/>
    <xf numFmtId="165" fontId="8" fillId="0" borderId="3" xfId="1" applyFont="1" applyBorder="1"/>
    <xf numFmtId="4" fontId="8" fillId="0" borderId="2" xfId="0" applyNumberFormat="1" applyFont="1" applyBorder="1" applyAlignment="1">
      <alignment vertical="center"/>
    </xf>
    <xf numFmtId="4" fontId="8" fillId="3" borderId="2" xfId="0" applyNumberFormat="1" applyFont="1" applyFill="1" applyBorder="1"/>
    <xf numFmtId="0" fontId="8" fillId="3" borderId="10" xfId="0" applyFont="1" applyFill="1" applyBorder="1" applyAlignment="1">
      <alignment horizontal="justify" vertical="top"/>
    </xf>
    <xf numFmtId="4" fontId="8" fillId="3" borderId="2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vertical="center"/>
    </xf>
    <xf numFmtId="0" fontId="4" fillId="0" borderId="13" xfId="0" applyFont="1" applyBorder="1" applyAlignment="1">
      <alignment horizontal="center"/>
    </xf>
    <xf numFmtId="4" fontId="2" fillId="2" borderId="20" xfId="0" applyNumberFormat="1" applyFont="1" applyFill="1" applyBorder="1"/>
    <xf numFmtId="165" fontId="8" fillId="0" borderId="1" xfId="1" applyFont="1" applyBorder="1" applyAlignment="1">
      <alignment vertical="center"/>
    </xf>
    <xf numFmtId="4" fontId="8" fillId="0" borderId="13" xfId="0" applyNumberFormat="1" applyFont="1" applyBorder="1"/>
    <xf numFmtId="0" fontId="4" fillId="0" borderId="5" xfId="0" applyFont="1" applyBorder="1" applyAlignment="1">
      <alignment horizontal="center" vertical="center"/>
    </xf>
    <xf numFmtId="0" fontId="2" fillId="2" borderId="3" xfId="0" applyFont="1" applyFill="1" applyBorder="1"/>
    <xf numFmtId="4" fontId="2" fillId="2" borderId="3" xfId="0" applyNumberFormat="1" applyFont="1" applyFill="1" applyBorder="1"/>
    <xf numFmtId="0" fontId="3" fillId="2" borderId="22" xfId="0" applyFont="1" applyFill="1" applyBorder="1" applyAlignment="1">
      <alignment horizontal="justify" vertical="top"/>
    </xf>
    <xf numFmtId="165" fontId="8" fillId="3" borderId="3" xfId="1" applyFont="1" applyFill="1" applyBorder="1"/>
    <xf numFmtId="165" fontId="8" fillId="3" borderId="3" xfId="1" applyFont="1" applyFill="1" applyBorder="1" applyAlignment="1">
      <alignment vertical="center"/>
    </xf>
    <xf numFmtId="0" fontId="1" fillId="3" borderId="0" xfId="0" applyFont="1" applyFill="1"/>
    <xf numFmtId="0" fontId="8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49" fontId="4" fillId="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3" borderId="3" xfId="0" applyFont="1" applyFill="1" applyBorder="1" applyAlignment="1">
      <alignment horizontal="justify" vertical="top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/>
    <xf numFmtId="4" fontId="5" fillId="0" borderId="14" xfId="0" applyNumberFormat="1" applyFont="1" applyFill="1" applyBorder="1"/>
    <xf numFmtId="49" fontId="4" fillId="0" borderId="2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top"/>
    </xf>
    <xf numFmtId="4" fontId="4" fillId="0" borderId="10" xfId="0" applyNumberFormat="1" applyFont="1" applyBorder="1"/>
    <xf numFmtId="4" fontId="4" fillId="0" borderId="11" xfId="0" applyNumberFormat="1" applyFont="1" applyBorder="1"/>
    <xf numFmtId="4" fontId="12" fillId="0" borderId="0" xfId="0" applyNumberFormat="1" applyFont="1" applyAlignment="1">
      <alignment vertical="center"/>
    </xf>
    <xf numFmtId="2" fontId="8" fillId="0" borderId="14" xfId="0" applyNumberFormat="1" applyFont="1" applyFill="1" applyBorder="1" applyAlignment="1" applyProtection="1">
      <alignment wrapText="1"/>
    </xf>
    <xf numFmtId="165" fontId="8" fillId="0" borderId="24" xfId="1" applyFont="1" applyFill="1" applyBorder="1" applyAlignment="1" applyProtection="1">
      <alignment horizontal="center"/>
    </xf>
    <xf numFmtId="165" fontId="4" fillId="0" borderId="24" xfId="1" applyFont="1" applyBorder="1"/>
    <xf numFmtId="2" fontId="8" fillId="0" borderId="19" xfId="0" applyNumberFormat="1" applyFont="1" applyFill="1" applyBorder="1" applyAlignment="1" applyProtection="1">
      <alignment wrapText="1"/>
    </xf>
    <xf numFmtId="2" fontId="8" fillId="0" borderId="3" xfId="0" applyNumberFormat="1" applyFont="1" applyFill="1" applyBorder="1" applyAlignment="1" applyProtection="1">
      <alignment wrapText="1"/>
    </xf>
    <xf numFmtId="0" fontId="3" fillId="2" borderId="21" xfId="0" applyFont="1" applyFill="1" applyBorder="1" applyAlignment="1">
      <alignment horizontal="justify" vertical="top"/>
    </xf>
    <xf numFmtId="49" fontId="4" fillId="3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justify" vertical="top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165" fontId="8" fillId="0" borderId="3" xfId="1" applyFont="1" applyFill="1" applyBorder="1" applyAlignment="1">
      <alignment vertical="center"/>
    </xf>
    <xf numFmtId="165" fontId="8" fillId="0" borderId="3" xfId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165" fontId="8" fillId="0" borderId="9" xfId="1" applyFont="1" applyBorder="1" applyAlignment="1">
      <alignment vertical="center"/>
    </xf>
    <xf numFmtId="165" fontId="8" fillId="0" borderId="21" xfId="1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2" fontId="4" fillId="0" borderId="13" xfId="0" applyNumberFormat="1" applyFont="1" applyBorder="1" applyAlignment="1">
      <alignment vertical="center"/>
    </xf>
    <xf numFmtId="165" fontId="8" fillId="0" borderId="17" xfId="1" applyFont="1" applyBorder="1" applyAlignment="1">
      <alignment vertical="center"/>
    </xf>
    <xf numFmtId="49" fontId="4" fillId="3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0" borderId="19" xfId="1" applyFont="1" applyBorder="1" applyAlignment="1">
      <alignment horizontal="center" vertical="center"/>
    </xf>
    <xf numFmtId="165" fontId="4" fillId="0" borderId="19" xfId="1" applyFont="1" applyBorder="1" applyAlignment="1">
      <alignment vertical="center"/>
    </xf>
    <xf numFmtId="165" fontId="4" fillId="3" borderId="19" xfId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65" fontId="4" fillId="0" borderId="14" xfId="1" applyFont="1" applyBorder="1" applyAlignment="1">
      <alignment horizontal="center"/>
    </xf>
    <xf numFmtId="165" fontId="4" fillId="0" borderId="14" xfId="1" applyFont="1" applyBorder="1" applyAlignment="1">
      <alignment vertical="center"/>
    </xf>
    <xf numFmtId="165" fontId="4" fillId="0" borderId="14" xfId="1" applyFont="1" applyBorder="1"/>
    <xf numFmtId="0" fontId="4" fillId="3" borderId="13" xfId="0" applyFont="1" applyFill="1" applyBorder="1" applyAlignment="1"/>
    <xf numFmtId="0" fontId="4" fillId="3" borderId="19" xfId="0" applyFont="1" applyFill="1" applyBorder="1" applyAlignment="1"/>
    <xf numFmtId="0" fontId="4" fillId="0" borderId="19" xfId="0" applyFont="1" applyBorder="1" applyAlignment="1">
      <alignment horizontal="center"/>
    </xf>
    <xf numFmtId="165" fontId="4" fillId="0" borderId="19" xfId="1" applyFont="1" applyBorder="1" applyAlignment="1">
      <alignment horizontal="center"/>
    </xf>
    <xf numFmtId="0" fontId="1" fillId="0" borderId="0" xfId="0" applyFont="1" applyAlignment="1">
      <alignment vertical="center"/>
    </xf>
    <xf numFmtId="165" fontId="8" fillId="0" borderId="18" xfId="1" applyFont="1" applyFill="1" applyBorder="1" applyAlignment="1" applyProtection="1">
      <alignment horizontal="center"/>
    </xf>
    <xf numFmtId="165" fontId="4" fillId="0" borderId="18" xfId="1" applyFont="1" applyBorder="1"/>
    <xf numFmtId="4" fontId="3" fillId="0" borderId="0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8" fillId="3" borderId="10" xfId="0" applyNumberFormat="1" applyFont="1" applyFill="1" applyBorder="1" applyAlignment="1">
      <alignment vertical="center"/>
    </xf>
    <xf numFmtId="165" fontId="8" fillId="3" borderId="1" xfId="1" applyFont="1" applyFill="1" applyBorder="1" applyAlignment="1">
      <alignment horizontal="center"/>
    </xf>
    <xf numFmtId="4" fontId="8" fillId="3" borderId="10" xfId="0" applyNumberFormat="1" applyFont="1" applyFill="1" applyBorder="1"/>
    <xf numFmtId="167" fontId="4" fillId="3" borderId="7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justify" vertical="top"/>
    </xf>
    <xf numFmtId="4" fontId="14" fillId="0" borderId="3" xfId="2" applyNumberFormat="1" applyFont="1" applyFill="1" applyBorder="1" applyAlignment="1" applyProtection="1">
      <alignment horizontal="right" vertical="center" readingOrder="1"/>
    </xf>
    <xf numFmtId="0" fontId="4" fillId="0" borderId="4" xfId="0" applyFont="1" applyBorder="1" applyAlignment="1">
      <alignment horizontal="center"/>
    </xf>
    <xf numFmtId="165" fontId="8" fillId="0" borderId="3" xfId="1" applyFont="1" applyFill="1" applyBorder="1" applyAlignment="1" applyProtection="1">
      <alignment horizontal="center"/>
    </xf>
    <xf numFmtId="0" fontId="8" fillId="0" borderId="5" xfId="0" applyFont="1" applyBorder="1"/>
    <xf numFmtId="49" fontId="2" fillId="3" borderId="0" xfId="0" applyNumberFormat="1" applyFont="1" applyFill="1" applyBorder="1"/>
    <xf numFmtId="0" fontId="3" fillId="3" borderId="0" xfId="0" applyFont="1" applyFill="1" applyBorder="1" applyAlignment="1">
      <alignment horizontal="justify" vertical="top"/>
    </xf>
    <xf numFmtId="0" fontId="1" fillId="3" borderId="0" xfId="0" applyFont="1" applyFill="1" applyBorder="1" applyProtection="1">
      <protection locked="0"/>
    </xf>
    <xf numFmtId="4" fontId="1" fillId="3" borderId="0" xfId="0" applyNumberFormat="1" applyFont="1" applyFill="1" applyBorder="1" applyProtection="1">
      <protection locked="0"/>
    </xf>
    <xf numFmtId="166" fontId="1" fillId="3" borderId="0" xfId="0" applyNumberFormat="1" applyFont="1" applyFill="1" applyBorder="1" applyProtection="1">
      <protection locked="0"/>
    </xf>
    <xf numFmtId="166" fontId="1" fillId="3" borderId="0" xfId="0" applyNumberFormat="1" applyFont="1" applyFill="1" applyBorder="1" applyProtection="1"/>
    <xf numFmtId="0" fontId="8" fillId="0" borderId="5" xfId="0" applyFont="1" applyBorder="1" applyAlignment="1">
      <alignment horizontal="center"/>
    </xf>
    <xf numFmtId="4" fontId="1" fillId="2" borderId="3" xfId="0" applyNumberFormat="1" applyFont="1" applyFill="1" applyBorder="1"/>
    <xf numFmtId="4" fontId="11" fillId="0" borderId="0" xfId="0" applyNumberFormat="1" applyFont="1" applyBorder="1" applyAlignment="1">
      <alignment vertical="center"/>
    </xf>
    <xf numFmtId="1" fontId="4" fillId="3" borderId="8" xfId="4" quotePrefix="1" applyNumberFormat="1" applyFont="1" applyFill="1" applyBorder="1" applyAlignment="1">
      <alignment horizontal="center" vertical="center"/>
    </xf>
    <xf numFmtId="2" fontId="4" fillId="0" borderId="3" xfId="4" applyNumberFormat="1" applyFont="1" applyBorder="1" applyAlignment="1">
      <alignment vertical="center"/>
    </xf>
    <xf numFmtId="4" fontId="4" fillId="0" borderId="3" xfId="5" applyNumberFormat="1" applyFont="1" applyFill="1" applyBorder="1" applyAlignment="1" applyProtection="1">
      <alignment horizontal="right" vertical="center" readingOrder="1"/>
      <protection locked="0"/>
    </xf>
    <xf numFmtId="2" fontId="8" fillId="0" borderId="3" xfId="4" applyNumberFormat="1" applyFont="1" applyBorder="1" applyAlignment="1">
      <alignment vertical="center"/>
    </xf>
    <xf numFmtId="4" fontId="8" fillId="0" borderId="3" xfId="5" applyNumberFormat="1" applyFont="1" applyFill="1" applyBorder="1" applyAlignment="1" applyProtection="1">
      <alignment horizontal="right" vertical="center" readingOrder="1"/>
      <protection locked="0"/>
    </xf>
    <xf numFmtId="1" fontId="4" fillId="0" borderId="3" xfId="4" applyNumberFormat="1" applyFont="1" applyBorder="1" applyAlignment="1">
      <alignment vertical="center" wrapText="1"/>
    </xf>
    <xf numFmtId="1" fontId="4" fillId="0" borderId="3" xfId="4" applyNumberFormat="1" applyFont="1" applyBorder="1" applyAlignment="1">
      <alignment horizontal="center" vertical="center"/>
    </xf>
    <xf numFmtId="4" fontId="3" fillId="0" borderId="0" xfId="0" applyNumberFormat="1" applyFont="1" applyBorder="1"/>
    <xf numFmtId="2" fontId="8" fillId="0" borderId="13" xfId="0" applyNumberFormat="1" applyFont="1" applyFill="1" applyBorder="1" applyAlignment="1" applyProtection="1">
      <alignment wrapText="1"/>
    </xf>
    <xf numFmtId="165" fontId="8" fillId="0" borderId="7" xfId="1" applyFont="1" applyBorder="1"/>
    <xf numFmtId="165" fontId="8" fillId="0" borderId="13" xfId="1" applyFont="1" applyBorder="1"/>
    <xf numFmtId="0" fontId="10" fillId="3" borderId="3" xfId="0" applyFont="1" applyFill="1" applyBorder="1" applyAlignment="1">
      <alignment horizontal="center" vertical="top"/>
    </xf>
    <xf numFmtId="168" fontId="16" fillId="4" borderId="3" xfId="3" applyFont="1" applyFill="1" applyBorder="1" applyAlignment="1" applyProtection="1">
      <alignment horizontal="center" readingOrder="1"/>
    </xf>
    <xf numFmtId="4" fontId="8" fillId="2" borderId="3" xfId="0" applyNumberFormat="1" applyFont="1" applyFill="1" applyBorder="1"/>
    <xf numFmtId="0" fontId="4" fillId="0" borderId="13" xfId="0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/>
    </xf>
    <xf numFmtId="165" fontId="8" fillId="0" borderId="22" xfId="1" applyFont="1" applyBorder="1" applyAlignment="1">
      <alignment vertical="center"/>
    </xf>
    <xf numFmtId="49" fontId="15" fillId="2" borderId="24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 applyProtection="1">
      <alignment wrapText="1"/>
    </xf>
    <xf numFmtId="165" fontId="11" fillId="2" borderId="3" xfId="1" applyFont="1" applyFill="1" applyBorder="1" applyAlignment="1" applyProtection="1">
      <alignment horizontal="center"/>
    </xf>
    <xf numFmtId="165" fontId="3" fillId="2" borderId="3" xfId="1" applyFont="1" applyFill="1" applyBorder="1"/>
    <xf numFmtId="0" fontId="3" fillId="2" borderId="3" xfId="0" applyFont="1" applyFill="1" applyBorder="1" applyAlignment="1">
      <alignment horizontal="center"/>
    </xf>
    <xf numFmtId="4" fontId="11" fillId="2" borderId="3" xfId="0" applyNumberFormat="1" applyFont="1" applyFill="1" applyBorder="1"/>
    <xf numFmtId="165" fontId="11" fillId="2" borderId="3" xfId="1" applyFont="1" applyFill="1" applyBorder="1"/>
    <xf numFmtId="4" fontId="8" fillId="0" borderId="23" xfId="0" applyNumberFormat="1" applyFont="1" applyBorder="1"/>
    <xf numFmtId="165" fontId="8" fillId="0" borderId="19" xfId="1" applyFont="1" applyBorder="1"/>
    <xf numFmtId="165" fontId="8" fillId="0" borderId="5" xfId="1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center"/>
    </xf>
    <xf numFmtId="0" fontId="11" fillId="2" borderId="3" xfId="0" applyFont="1" applyFill="1" applyBorder="1"/>
    <xf numFmtId="49" fontId="11" fillId="2" borderId="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3" borderId="3" xfId="4" quotePrefix="1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1" fillId="0" borderId="0" xfId="1" applyFont="1" applyBorder="1"/>
    <xf numFmtId="0" fontId="8" fillId="3" borderId="12" xfId="0" applyFont="1" applyFill="1" applyBorder="1" applyAlignment="1">
      <alignment horizontal="justify" vertical="top"/>
    </xf>
    <xf numFmtId="0" fontId="8" fillId="3" borderId="13" xfId="0" applyFont="1" applyFill="1" applyBorder="1" applyAlignment="1">
      <alignment horizontal="justify" vertical="top"/>
    </xf>
    <xf numFmtId="49" fontId="4" fillId="0" borderId="10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justify" vertical="top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4" fontId="8" fillId="0" borderId="5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/>
    </xf>
    <xf numFmtId="0" fontId="1" fillId="2" borderId="3" xfId="0" applyFont="1" applyFill="1" applyBorder="1"/>
    <xf numFmtId="0" fontId="4" fillId="3" borderId="16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0" fontId="8" fillId="3" borderId="1" xfId="0" applyFont="1" applyFill="1" applyBorder="1"/>
    <xf numFmtId="0" fontId="8" fillId="3" borderId="3" xfId="0" applyFont="1" applyFill="1" applyBorder="1"/>
    <xf numFmtId="165" fontId="20" fillId="0" borderId="3" xfId="1" applyFont="1" applyBorder="1" applyAlignment="1">
      <alignment horizontal="center" vertical="center"/>
    </xf>
    <xf numFmtId="0" fontId="20" fillId="3" borderId="3" xfId="0" applyFont="1" applyFill="1" applyBorder="1" applyAlignment="1">
      <alignment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8" fillId="3" borderId="11" xfId="0" applyNumberFormat="1" applyFont="1" applyFill="1" applyBorder="1" applyAlignment="1">
      <alignment vertical="center"/>
    </xf>
    <xf numFmtId="4" fontId="8" fillId="3" borderId="13" xfId="0" applyNumberFormat="1" applyFont="1" applyFill="1" applyBorder="1" applyAlignment="1">
      <alignment vertical="center"/>
    </xf>
    <xf numFmtId="4" fontId="4" fillId="3" borderId="3" xfId="0" applyNumberFormat="1" applyFont="1" applyFill="1" applyBorder="1"/>
    <xf numFmtId="4" fontId="8" fillId="3" borderId="20" xfId="0" applyNumberFormat="1" applyFont="1" applyFill="1" applyBorder="1" applyAlignment="1">
      <alignment vertical="center"/>
    </xf>
    <xf numFmtId="165" fontId="8" fillId="3" borderId="13" xfId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13" xfId="0" applyFont="1" applyBorder="1"/>
    <xf numFmtId="0" fontId="8" fillId="0" borderId="17" xfId="0" applyFont="1" applyBorder="1" applyAlignment="1">
      <alignment horizontal="center"/>
    </xf>
    <xf numFmtId="2" fontId="8" fillId="0" borderId="14" xfId="0" applyNumberFormat="1" applyFont="1" applyBorder="1" applyAlignment="1">
      <alignment vertical="center"/>
    </xf>
    <xf numFmtId="165" fontId="3" fillId="3" borderId="3" xfId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8" fillId="5" borderId="7" xfId="0" applyFont="1" applyFill="1" applyBorder="1" applyAlignment="1">
      <alignment vertical="center"/>
    </xf>
    <xf numFmtId="0" fontId="18" fillId="5" borderId="15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15" xfId="0" applyFont="1" applyFill="1" applyBorder="1" applyAlignment="1"/>
    <xf numFmtId="0" fontId="18" fillId="5" borderId="6" xfId="0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" fontId="18" fillId="5" borderId="3" xfId="4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165" fontId="8" fillId="0" borderId="13" xfId="1" applyFont="1" applyFill="1" applyBorder="1" applyAlignment="1" applyProtection="1">
      <alignment horizontal="center"/>
    </xf>
    <xf numFmtId="4" fontId="8" fillId="3" borderId="13" xfId="0" applyNumberFormat="1" applyFont="1" applyFill="1" applyBorder="1"/>
    <xf numFmtId="165" fontId="8" fillId="0" borderId="24" xfId="1" applyFont="1" applyBorder="1"/>
    <xf numFmtId="0" fontId="1" fillId="2" borderId="7" xfId="0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166" fontId="1" fillId="2" borderId="15" xfId="0" applyNumberFormat="1" applyFont="1" applyFill="1" applyBorder="1" applyProtection="1">
      <protection locked="0"/>
    </xf>
    <xf numFmtId="166" fontId="1" fillId="2" borderId="6" xfId="0" applyNumberFormat="1" applyFont="1" applyFill="1" applyBorder="1" applyProtection="1"/>
    <xf numFmtId="2" fontId="22" fillId="5" borderId="7" xfId="0" applyNumberFormat="1" applyFont="1" applyFill="1" applyBorder="1" applyAlignment="1" applyProtection="1">
      <alignment vertical="center" wrapText="1"/>
    </xf>
    <xf numFmtId="2" fontId="22" fillId="5" borderId="15" xfId="0" applyNumberFormat="1" applyFont="1" applyFill="1" applyBorder="1" applyAlignment="1" applyProtection="1">
      <alignment vertical="center" wrapText="1"/>
    </xf>
    <xf numFmtId="2" fontId="22" fillId="5" borderId="6" xfId="0" applyNumberFormat="1" applyFont="1" applyFill="1" applyBorder="1" applyAlignment="1" applyProtection="1">
      <alignment vertical="center" wrapText="1"/>
    </xf>
    <xf numFmtId="49" fontId="3" fillId="2" borderId="7" xfId="0" applyNumberFormat="1" applyFont="1" applyFill="1" applyBorder="1" applyAlignment="1"/>
    <xf numFmtId="49" fontId="3" fillId="2" borderId="15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1" fillId="2" borderId="27" xfId="0" applyFont="1" applyFill="1" applyBorder="1" applyAlignment="1"/>
    <xf numFmtId="0" fontId="11" fillId="2" borderId="28" xfId="0" applyFont="1" applyFill="1" applyBorder="1" applyAlignment="1"/>
    <xf numFmtId="0" fontId="11" fillId="2" borderId="29" xfId="0" applyFont="1" applyFill="1" applyBorder="1" applyAlignment="1"/>
    <xf numFmtId="0" fontId="22" fillId="5" borderId="7" xfId="0" applyFont="1" applyFill="1" applyBorder="1" applyAlignment="1"/>
    <xf numFmtId="0" fontId="22" fillId="5" borderId="15" xfId="0" applyFont="1" applyFill="1" applyBorder="1" applyAlignment="1"/>
    <xf numFmtId="0" fontId="22" fillId="5" borderId="6" xfId="0" applyFont="1" applyFill="1" applyBorder="1" applyAlignment="1"/>
    <xf numFmtId="168" fontId="19" fillId="5" borderId="7" xfId="3" applyFont="1" applyFill="1" applyBorder="1" applyAlignment="1" applyProtection="1">
      <alignment vertical="center" wrapText="1" readingOrder="1"/>
    </xf>
    <xf numFmtId="168" fontId="19" fillId="5" borderId="15" xfId="3" applyFont="1" applyFill="1" applyBorder="1" applyAlignment="1" applyProtection="1">
      <alignment vertical="center" wrapText="1" readingOrder="1"/>
    </xf>
    <xf numFmtId="168" fontId="19" fillId="5" borderId="6" xfId="3" applyFont="1" applyFill="1" applyBorder="1" applyAlignment="1" applyProtection="1">
      <alignment vertical="center" wrapText="1" readingOrder="1"/>
    </xf>
    <xf numFmtId="0" fontId="18" fillId="5" borderId="16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8" fillId="5" borderId="26" xfId="0" applyFont="1" applyFill="1" applyBorder="1" applyAlignment="1">
      <alignment vertical="center"/>
    </xf>
    <xf numFmtId="168" fontId="11" fillId="4" borderId="7" xfId="3" applyFont="1" applyFill="1" applyBorder="1" applyAlignment="1" applyProtection="1">
      <alignment vertical="center" readingOrder="1"/>
    </xf>
    <xf numFmtId="168" fontId="11" fillId="4" borderId="15" xfId="3" applyFont="1" applyFill="1" applyBorder="1" applyAlignment="1" applyProtection="1">
      <alignment vertical="center" readingOrder="1"/>
    </xf>
    <xf numFmtId="168" fontId="11" fillId="4" borderId="6" xfId="3" applyFont="1" applyFill="1" applyBorder="1" applyAlignment="1" applyProtection="1">
      <alignment vertical="center" readingOrder="1"/>
    </xf>
    <xf numFmtId="0" fontId="3" fillId="0" borderId="7" xfId="0" applyFont="1" applyBorder="1" applyAlignment="1"/>
    <xf numFmtId="0" fontId="3" fillId="0" borderId="15" xfId="0" applyFont="1" applyBorder="1" applyAlignment="1"/>
    <xf numFmtId="0" fontId="3" fillId="0" borderId="6" xfId="0" applyFont="1" applyBorder="1" applyAlignment="1"/>
    <xf numFmtId="49" fontId="2" fillId="0" borderId="0" xfId="0" applyNumberFormat="1" applyFont="1" applyBorder="1"/>
    <xf numFmtId="49" fontId="2" fillId="0" borderId="0" xfId="0" applyNumberFormat="1" applyFont="1"/>
    <xf numFmtId="49" fontId="1" fillId="2" borderId="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/>
    <xf numFmtId="0" fontId="4" fillId="0" borderId="13" xfId="0" applyFont="1" applyFill="1" applyBorder="1" applyAlignment="1">
      <alignment horizontal="center"/>
    </xf>
    <xf numFmtId="165" fontId="4" fillId="0" borderId="13" xfId="1" applyFont="1" applyFill="1" applyBorder="1" applyAlignment="1">
      <alignment vertical="center"/>
    </xf>
    <xf numFmtId="165" fontId="4" fillId="0" borderId="13" xfId="1" applyFont="1" applyFill="1" applyBorder="1" applyAlignment="1">
      <alignment horizontal="center"/>
    </xf>
    <xf numFmtId="4" fontId="4" fillId="0" borderId="3" xfId="0" applyNumberFormat="1" applyFont="1" applyFill="1" applyBorder="1"/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166" fontId="1" fillId="0" borderId="0" xfId="0" applyNumberFormat="1" applyFont="1" applyBorder="1"/>
    <xf numFmtId="165" fontId="8" fillId="3" borderId="11" xfId="1" applyFont="1" applyFill="1" applyBorder="1" applyAlignment="1">
      <alignment vertical="center"/>
    </xf>
    <xf numFmtId="165" fontId="8" fillId="3" borderId="30" xfId="1" applyFont="1" applyFill="1" applyBorder="1" applyAlignment="1">
      <alignment vertical="center"/>
    </xf>
    <xf numFmtId="4" fontId="14" fillId="3" borderId="3" xfId="5" applyNumberFormat="1" applyFont="1" applyFill="1" applyBorder="1" applyAlignment="1" applyProtection="1">
      <alignment horizontal="right" vertical="center" readingOrder="1"/>
    </xf>
    <xf numFmtId="4" fontId="8" fillId="3" borderId="3" xfId="5" applyNumberFormat="1" applyFont="1" applyFill="1" applyBorder="1" applyAlignment="1" applyProtection="1">
      <alignment horizontal="right" vertical="center" readingOrder="1"/>
    </xf>
    <xf numFmtId="4" fontId="8" fillId="3" borderId="20" xfId="0" applyNumberFormat="1" applyFont="1" applyFill="1" applyBorder="1"/>
    <xf numFmtId="4" fontId="8" fillId="3" borderId="30" xfId="0" applyNumberFormat="1" applyFont="1" applyFill="1" applyBorder="1"/>
    <xf numFmtId="165" fontId="8" fillId="3" borderId="20" xfId="1" applyFont="1" applyFill="1" applyBorder="1" applyAlignment="1">
      <alignment vertical="center"/>
    </xf>
    <xf numFmtId="165" fontId="8" fillId="3" borderId="2" xfId="1" applyFont="1" applyFill="1" applyBorder="1"/>
    <xf numFmtId="165" fontId="4" fillId="3" borderId="20" xfId="1" applyFont="1" applyFill="1" applyBorder="1"/>
    <xf numFmtId="165" fontId="4" fillId="3" borderId="2" xfId="1" applyFont="1" applyFill="1" applyBorder="1"/>
    <xf numFmtId="165" fontId="4" fillId="3" borderId="2" xfId="1" applyFont="1" applyFill="1" applyBorder="1" applyAlignment="1">
      <alignment vertical="center"/>
    </xf>
    <xf numFmtId="165" fontId="4" fillId="3" borderId="11" xfId="1" applyFont="1" applyFill="1" applyBorder="1"/>
    <xf numFmtId="4" fontId="4" fillId="3" borderId="20" xfId="0" applyNumberFormat="1" applyFont="1" applyFill="1" applyBorder="1"/>
    <xf numFmtId="4" fontId="4" fillId="3" borderId="11" xfId="0" applyNumberFormat="1" applyFont="1" applyFill="1" applyBorder="1"/>
    <xf numFmtId="0" fontId="2" fillId="0" borderId="0" xfId="0" applyFont="1" applyFill="1" applyBorder="1"/>
    <xf numFmtId="2" fontId="11" fillId="2" borderId="3" xfId="0" applyNumberFormat="1" applyFont="1" applyFill="1" applyBorder="1" applyAlignment="1">
      <alignment wrapText="1"/>
    </xf>
    <xf numFmtId="4" fontId="3" fillId="6" borderId="0" xfId="0" applyNumberFormat="1" applyFont="1" applyFill="1"/>
    <xf numFmtId="2" fontId="8" fillId="0" borderId="14" xfId="0" applyNumberFormat="1" applyFont="1" applyBorder="1" applyAlignment="1">
      <alignment wrapText="1"/>
    </xf>
    <xf numFmtId="0" fontId="1" fillId="6" borderId="0" xfId="0" applyFont="1" applyFill="1"/>
    <xf numFmtId="2" fontId="8" fillId="0" borderId="3" xfId="0" applyNumberFormat="1" applyFont="1" applyBorder="1" applyAlignment="1">
      <alignment wrapText="1"/>
    </xf>
    <xf numFmtId="0" fontId="4" fillId="0" borderId="22" xfId="0" applyFont="1" applyBorder="1" applyAlignment="1">
      <alignment horizontal="center"/>
    </xf>
    <xf numFmtId="2" fontId="8" fillId="0" borderId="19" xfId="0" applyNumberFormat="1" applyFont="1" applyBorder="1" applyAlignment="1">
      <alignment wrapText="1"/>
    </xf>
    <xf numFmtId="2" fontId="8" fillId="0" borderId="3" xfId="0" applyNumberFormat="1" applyFont="1" applyFill="1" applyBorder="1" applyAlignment="1" applyProtection="1">
      <alignment horizontal="left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5" borderId="3" xfId="0" applyFont="1" applyFill="1" applyBorder="1"/>
    <xf numFmtId="4" fontId="3" fillId="6" borderId="0" xfId="0" applyNumberFormat="1" applyFont="1" applyFill="1" applyAlignment="1">
      <alignment vertical="center"/>
    </xf>
    <xf numFmtId="0" fontId="2" fillId="6" borderId="0" xfId="0" applyFont="1" applyFill="1"/>
    <xf numFmtId="4" fontId="11" fillId="6" borderId="0" xfId="0" applyNumberFormat="1" applyFont="1" applyFill="1" applyAlignment="1">
      <alignment vertical="center"/>
    </xf>
    <xf numFmtId="0" fontId="1" fillId="6" borderId="0" xfId="0" applyFont="1" applyFill="1" applyBorder="1"/>
    <xf numFmtId="4" fontId="3" fillId="6" borderId="0" xfId="0" applyNumberFormat="1" applyFont="1" applyFill="1" applyBorder="1" applyAlignment="1">
      <alignment vertical="center"/>
    </xf>
    <xf numFmtId="4" fontId="11" fillId="6" borderId="0" xfId="0" applyNumberFormat="1" applyFont="1" applyFill="1" applyBorder="1"/>
    <xf numFmtId="4" fontId="11" fillId="6" borderId="0" xfId="0" applyNumberFormat="1" applyFont="1" applyFill="1" applyBorder="1" applyAlignment="1">
      <alignment vertical="center"/>
    </xf>
    <xf numFmtId="4" fontId="3" fillId="6" borderId="0" xfId="0" applyNumberFormat="1" applyFont="1" applyFill="1" applyBorder="1"/>
    <xf numFmtId="165" fontId="3" fillId="6" borderId="0" xfId="0" applyNumberFormat="1" applyFont="1" applyFill="1" applyBorder="1"/>
    <xf numFmtId="0" fontId="3" fillId="6" borderId="0" xfId="0" applyFont="1" applyFill="1" applyBorder="1" applyAlignment="1">
      <alignment horizontal="center"/>
    </xf>
    <xf numFmtId="165" fontId="3" fillId="5" borderId="3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right" vertical="center"/>
    </xf>
    <xf numFmtId="49" fontId="9" fillId="3" borderId="15" xfId="0" applyNumberFormat="1" applyFont="1" applyFill="1" applyBorder="1" applyAlignment="1">
      <alignment horizontal="right" vertical="center"/>
    </xf>
    <xf numFmtId="49" fontId="9" fillId="3" borderId="6" xfId="0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horizontal="left"/>
    </xf>
  </cellXfs>
  <cellStyles count="6">
    <cellStyle name="A4 Small 210 x 297 mm" xfId="3" xr:uid="{00000000-0005-0000-0000-000000000000}"/>
    <cellStyle name="Millares" xfId="1" builtinId="3"/>
    <cellStyle name="Moneda" xfId="2" builtinId="4"/>
    <cellStyle name="Moneda 2" xfId="5" xr:uid="{00000000-0005-0000-0000-000003000000}"/>
    <cellStyle name="Normal" xfId="0" builtinId="0"/>
    <cellStyle name="Normal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605"/>
  <sheetViews>
    <sheetView showGridLines="0" tabSelected="1" zoomScaleNormal="100" zoomScaleSheetLayoutView="95" workbookViewId="0">
      <selection activeCell="B5" sqref="B5:G5"/>
    </sheetView>
  </sheetViews>
  <sheetFormatPr baseColWidth="10" defaultColWidth="29.140625" defaultRowHeight="11.25" x14ac:dyDescent="0.2"/>
  <cols>
    <col min="1" max="1" width="5.28515625" style="1" customWidth="1"/>
    <col min="2" max="2" width="8.140625" style="1" customWidth="1"/>
    <col min="3" max="3" width="52.28515625" style="1" customWidth="1"/>
    <col min="4" max="4" width="5.42578125" style="1" customWidth="1"/>
    <col min="5" max="5" width="8.140625" style="1" customWidth="1"/>
    <col min="6" max="6" width="9.28515625" style="1" customWidth="1"/>
    <col min="7" max="7" width="11.5703125" style="1" customWidth="1"/>
    <col min="8" max="8" width="12.140625" style="1" customWidth="1"/>
    <col min="9" max="16384" width="29.140625" style="1"/>
  </cols>
  <sheetData>
    <row r="1" spans="1:8" ht="15.75" x14ac:dyDescent="0.2">
      <c r="B1" s="395" t="s">
        <v>256</v>
      </c>
      <c r="C1" s="395"/>
      <c r="D1" s="395"/>
      <c r="E1" s="395"/>
      <c r="F1" s="395"/>
      <c r="G1" s="395"/>
    </row>
    <row r="2" spans="1:8" ht="4.5" customHeight="1" x14ac:dyDescent="0.2">
      <c r="B2" s="61"/>
      <c r="C2" s="62"/>
      <c r="D2" s="62"/>
      <c r="E2" s="62"/>
      <c r="F2" s="62"/>
      <c r="G2" s="63"/>
    </row>
    <row r="3" spans="1:8" x14ac:dyDescent="0.2">
      <c r="B3" s="332" t="s">
        <v>781</v>
      </c>
      <c r="C3" s="332" t="s">
        <v>782</v>
      </c>
      <c r="D3" s="333"/>
      <c r="E3" s="333"/>
      <c r="F3" s="333"/>
      <c r="G3" s="334"/>
    </row>
    <row r="4" spans="1:8" x14ac:dyDescent="0.2">
      <c r="B4" s="397" t="s">
        <v>18</v>
      </c>
      <c r="C4" s="397"/>
      <c r="D4" s="397"/>
      <c r="E4" s="397"/>
      <c r="F4" s="397"/>
      <c r="G4" s="397"/>
    </row>
    <row r="5" spans="1:8" x14ac:dyDescent="0.2">
      <c r="B5" s="397"/>
      <c r="C5" s="397"/>
      <c r="D5" s="397"/>
      <c r="E5" s="397"/>
      <c r="F5" s="397"/>
      <c r="G5" s="397"/>
    </row>
    <row r="6" spans="1:8" x14ac:dyDescent="0.2">
      <c r="B6" s="397"/>
      <c r="C6" s="397"/>
      <c r="D6" s="397"/>
      <c r="E6" s="397"/>
      <c r="F6" s="397"/>
      <c r="G6" s="397"/>
    </row>
    <row r="7" spans="1:8" ht="3.75" customHeight="1" x14ac:dyDescent="0.2">
      <c r="A7" s="336"/>
      <c r="B7" s="60"/>
      <c r="C7" s="60"/>
      <c r="D7" s="60"/>
      <c r="E7" s="60"/>
      <c r="F7" s="60"/>
      <c r="G7" s="60"/>
    </row>
    <row r="8" spans="1:8" ht="15.75" x14ac:dyDescent="0.2">
      <c r="A8" s="335"/>
      <c r="B8" s="396" t="s">
        <v>0</v>
      </c>
      <c r="C8" s="396"/>
      <c r="D8" s="396"/>
      <c r="E8" s="396"/>
      <c r="F8" s="396"/>
      <c r="G8" s="396"/>
    </row>
    <row r="9" spans="1:8" ht="4.5" customHeight="1" x14ac:dyDescent="0.2">
      <c r="A9" s="336"/>
      <c r="B9" s="60"/>
      <c r="C9" s="60"/>
      <c r="D9" s="60"/>
      <c r="E9" s="60"/>
      <c r="F9" s="60"/>
      <c r="G9" s="60"/>
    </row>
    <row r="10" spans="1:8" x14ac:dyDescent="0.2">
      <c r="A10" s="391" t="s">
        <v>783</v>
      </c>
      <c r="B10" s="391" t="s">
        <v>923</v>
      </c>
      <c r="C10" s="391" t="s">
        <v>1</v>
      </c>
      <c r="D10" s="391" t="s">
        <v>730</v>
      </c>
      <c r="E10" s="391" t="s">
        <v>2</v>
      </c>
      <c r="F10" s="391" t="s">
        <v>3</v>
      </c>
      <c r="G10" s="391" t="s">
        <v>255</v>
      </c>
      <c r="H10" s="377"/>
    </row>
    <row r="11" spans="1:8" ht="16.5" customHeight="1" x14ac:dyDescent="0.2">
      <c r="A11" s="335"/>
      <c r="B11" s="221"/>
      <c r="C11" s="288" t="s">
        <v>257</v>
      </c>
      <c r="D11" s="289"/>
      <c r="E11" s="289"/>
      <c r="F11" s="289"/>
      <c r="G11" s="290"/>
      <c r="H11" s="379"/>
    </row>
    <row r="12" spans="1:8" ht="15" customHeight="1" x14ac:dyDescent="0.2">
      <c r="A12" s="32"/>
      <c r="B12" s="32" t="s">
        <v>4</v>
      </c>
      <c r="C12" s="41" t="s">
        <v>707</v>
      </c>
      <c r="D12" s="67"/>
      <c r="E12" s="68"/>
      <c r="F12" s="68"/>
      <c r="G12" s="68"/>
      <c r="H12" s="257"/>
    </row>
    <row r="13" spans="1:8" ht="12" customHeight="1" x14ac:dyDescent="0.2">
      <c r="A13" s="256" t="s">
        <v>784</v>
      </c>
      <c r="B13" s="65" t="s">
        <v>934</v>
      </c>
      <c r="C13" s="25" t="s">
        <v>5</v>
      </c>
      <c r="D13" s="45" t="s">
        <v>6</v>
      </c>
      <c r="E13" s="95">
        <v>49.78</v>
      </c>
      <c r="F13" s="95"/>
      <c r="G13" s="66"/>
      <c r="H13" s="372"/>
    </row>
    <row r="14" spans="1:8" ht="12" customHeight="1" x14ac:dyDescent="0.2">
      <c r="A14" s="256" t="s">
        <v>785</v>
      </c>
      <c r="B14" s="65" t="s">
        <v>935</v>
      </c>
      <c r="C14" s="7" t="s">
        <v>333</v>
      </c>
      <c r="D14" s="10" t="s">
        <v>6</v>
      </c>
      <c r="E14" s="8">
        <v>0.6</v>
      </c>
      <c r="F14" s="96"/>
      <c r="G14" s="9"/>
      <c r="H14" s="372"/>
    </row>
    <row r="15" spans="1:8" ht="12" customHeight="1" x14ac:dyDescent="0.2">
      <c r="A15" s="256" t="s">
        <v>786</v>
      </c>
      <c r="B15" s="65" t="s">
        <v>936</v>
      </c>
      <c r="C15" s="7" t="s">
        <v>7</v>
      </c>
      <c r="D15" s="10" t="s">
        <v>6</v>
      </c>
      <c r="E15" s="96">
        <v>10</v>
      </c>
      <c r="F15" s="96"/>
      <c r="G15" s="9"/>
      <c r="H15" s="372"/>
    </row>
    <row r="16" spans="1:8" ht="12" customHeight="1" x14ac:dyDescent="0.2">
      <c r="A16" s="256" t="s">
        <v>787</v>
      </c>
      <c r="B16" s="65" t="s">
        <v>937</v>
      </c>
      <c r="C16" s="7" t="s">
        <v>313</v>
      </c>
      <c r="D16" s="10" t="s">
        <v>23</v>
      </c>
      <c r="E16" s="8">
        <v>37.75</v>
      </c>
      <c r="F16" s="96"/>
      <c r="G16" s="9"/>
      <c r="H16" s="372"/>
    </row>
    <row r="17" spans="1:9" ht="12" customHeight="1" x14ac:dyDescent="0.2">
      <c r="A17" s="256" t="s">
        <v>788</v>
      </c>
      <c r="B17" s="142" t="s">
        <v>938</v>
      </c>
      <c r="C17" s="103" t="s">
        <v>19</v>
      </c>
      <c r="D17" s="31" t="s">
        <v>6</v>
      </c>
      <c r="E17" s="144">
        <v>2075</v>
      </c>
      <c r="F17" s="108"/>
      <c r="G17" s="145"/>
      <c r="H17" s="370"/>
      <c r="I17" s="286"/>
    </row>
    <row r="18" spans="1:9" ht="14.25" customHeight="1" x14ac:dyDescent="0.2">
      <c r="A18" s="337"/>
      <c r="B18" s="32" t="s">
        <v>4</v>
      </c>
      <c r="C18" s="128" t="s">
        <v>708</v>
      </c>
      <c r="D18" s="126"/>
      <c r="E18" s="127"/>
      <c r="F18" s="127"/>
      <c r="G18" s="127"/>
      <c r="H18" s="372"/>
    </row>
    <row r="19" spans="1:9" ht="12" customHeight="1" x14ac:dyDescent="0.2">
      <c r="A19" s="256" t="s">
        <v>789</v>
      </c>
      <c r="B19" s="139" t="s">
        <v>939</v>
      </c>
      <c r="C19" s="143" t="s">
        <v>359</v>
      </c>
      <c r="D19" s="45" t="s">
        <v>8</v>
      </c>
      <c r="E19" s="141">
        <v>890</v>
      </c>
      <c r="F19" s="141"/>
      <c r="G19" s="141"/>
      <c r="H19" s="372"/>
    </row>
    <row r="20" spans="1:9" ht="12" customHeight="1" x14ac:dyDescent="0.2">
      <c r="A20" s="256" t="s">
        <v>790</v>
      </c>
      <c r="B20" s="139" t="s">
        <v>940</v>
      </c>
      <c r="C20" s="140" t="s">
        <v>360</v>
      </c>
      <c r="D20" s="45" t="s">
        <v>6</v>
      </c>
      <c r="E20" s="141">
        <v>1318.99</v>
      </c>
      <c r="F20" s="141"/>
      <c r="G20" s="141"/>
      <c r="H20" s="372"/>
    </row>
    <row r="21" spans="1:9" ht="12" customHeight="1" x14ac:dyDescent="0.2">
      <c r="A21" s="256" t="s">
        <v>791</v>
      </c>
      <c r="B21" s="12" t="s">
        <v>941</v>
      </c>
      <c r="C21" s="13" t="s">
        <v>361</v>
      </c>
      <c r="D21" s="10" t="s">
        <v>6</v>
      </c>
      <c r="E21" s="14">
        <v>3483.67</v>
      </c>
      <c r="F21" s="14"/>
      <c r="G21" s="14"/>
      <c r="H21" s="372"/>
    </row>
    <row r="22" spans="1:9" ht="12" customHeight="1" x14ac:dyDescent="0.2">
      <c r="A22" s="256" t="s">
        <v>792</v>
      </c>
      <c r="B22" s="12" t="s">
        <v>942</v>
      </c>
      <c r="C22" s="13" t="s">
        <v>362</v>
      </c>
      <c r="D22" s="10" t="s">
        <v>6</v>
      </c>
      <c r="E22" s="15">
        <v>2578.56</v>
      </c>
      <c r="F22" s="80"/>
      <c r="G22" s="15"/>
      <c r="H22" s="372"/>
    </row>
    <row r="23" spans="1:9" ht="12" customHeight="1" x14ac:dyDescent="0.2">
      <c r="A23" s="256" t="s">
        <v>793</v>
      </c>
      <c r="B23" s="78" t="s">
        <v>943</v>
      </c>
      <c r="C23" s="77" t="s">
        <v>424</v>
      </c>
      <c r="D23" s="20" t="s">
        <v>6</v>
      </c>
      <c r="E23" s="79">
        <v>872.57</v>
      </c>
      <c r="F23" s="109"/>
      <c r="G23" s="79"/>
      <c r="H23" s="372"/>
    </row>
    <row r="24" spans="1:9" ht="12" customHeight="1" x14ac:dyDescent="0.2">
      <c r="A24" s="256" t="s">
        <v>794</v>
      </c>
      <c r="B24" s="78" t="s">
        <v>944</v>
      </c>
      <c r="C24" s="77" t="s">
        <v>363</v>
      </c>
      <c r="D24" s="20" t="s">
        <v>6</v>
      </c>
      <c r="E24" s="79">
        <v>285.63</v>
      </c>
      <c r="F24" s="109"/>
      <c r="G24" s="79"/>
      <c r="H24" s="372"/>
    </row>
    <row r="25" spans="1:9" ht="12" customHeight="1" x14ac:dyDescent="0.2">
      <c r="A25" s="256" t="s">
        <v>795</v>
      </c>
      <c r="B25" s="12" t="s">
        <v>945</v>
      </c>
      <c r="C25" s="13" t="s">
        <v>364</v>
      </c>
      <c r="D25" s="10" t="s">
        <v>6</v>
      </c>
      <c r="E25" s="15">
        <v>680.12</v>
      </c>
      <c r="F25" s="80"/>
      <c r="G25" s="15"/>
      <c r="H25" s="372"/>
    </row>
    <row r="26" spans="1:9" ht="12" customHeight="1" x14ac:dyDescent="0.2">
      <c r="A26" s="256" t="s">
        <v>796</v>
      </c>
      <c r="B26" s="12" t="s">
        <v>946</v>
      </c>
      <c r="C26" s="13" t="s">
        <v>365</v>
      </c>
      <c r="D26" s="10" t="s">
        <v>6</v>
      </c>
      <c r="E26" s="15">
        <v>549.32000000000005</v>
      </c>
      <c r="F26" s="80"/>
      <c r="G26" s="15"/>
      <c r="H26" s="372"/>
    </row>
    <row r="27" spans="1:9" ht="12" customHeight="1" x14ac:dyDescent="0.2">
      <c r="A27" s="256" t="s">
        <v>797</v>
      </c>
      <c r="B27" s="12" t="s">
        <v>947</v>
      </c>
      <c r="C27" s="13" t="s">
        <v>366</v>
      </c>
      <c r="D27" s="10" t="s">
        <v>6</v>
      </c>
      <c r="E27" s="15">
        <v>110.66</v>
      </c>
      <c r="F27" s="80"/>
      <c r="G27" s="15"/>
      <c r="H27" s="372"/>
    </row>
    <row r="28" spans="1:9" ht="12" customHeight="1" x14ac:dyDescent="0.2">
      <c r="A28" s="256" t="s">
        <v>798</v>
      </c>
      <c r="B28" s="12" t="s">
        <v>948</v>
      </c>
      <c r="C28" s="13" t="s">
        <v>20</v>
      </c>
      <c r="D28" s="12" t="s">
        <v>23</v>
      </c>
      <c r="E28" s="15">
        <v>104.1</v>
      </c>
      <c r="F28" s="80"/>
      <c r="G28" s="15"/>
      <c r="H28" s="372"/>
    </row>
    <row r="29" spans="1:9" ht="12" customHeight="1" x14ac:dyDescent="0.2">
      <c r="A29" s="256" t="s">
        <v>799</v>
      </c>
      <c r="B29" s="12" t="s">
        <v>949</v>
      </c>
      <c r="C29" s="13" t="s">
        <v>21</v>
      </c>
      <c r="D29" s="12" t="s">
        <v>23</v>
      </c>
      <c r="E29" s="15">
        <v>52.05</v>
      </c>
      <c r="F29" s="80"/>
      <c r="G29" s="15"/>
      <c r="H29" s="372"/>
    </row>
    <row r="30" spans="1:9" ht="12" customHeight="1" x14ac:dyDescent="0.2">
      <c r="A30" s="256" t="s">
        <v>800</v>
      </c>
      <c r="B30" s="12" t="s">
        <v>950</v>
      </c>
      <c r="C30" s="13" t="s">
        <v>22</v>
      </c>
      <c r="D30" s="12" t="s">
        <v>24</v>
      </c>
      <c r="E30" s="15">
        <v>45</v>
      </c>
      <c r="F30" s="15"/>
      <c r="G30" s="15"/>
      <c r="H30" s="372"/>
    </row>
    <row r="31" spans="1:9" ht="21" customHeight="1" x14ac:dyDescent="0.2">
      <c r="A31" s="256" t="s">
        <v>801</v>
      </c>
      <c r="B31" s="12" t="s">
        <v>951</v>
      </c>
      <c r="C31" s="77" t="s">
        <v>367</v>
      </c>
      <c r="D31" s="12" t="s">
        <v>24</v>
      </c>
      <c r="E31" s="15">
        <v>19</v>
      </c>
      <c r="F31" s="15"/>
      <c r="G31" s="15"/>
      <c r="H31" s="372"/>
    </row>
    <row r="32" spans="1:9" ht="12" customHeight="1" x14ac:dyDescent="0.2">
      <c r="A32" s="256" t="s">
        <v>802</v>
      </c>
      <c r="B32" s="12" t="s">
        <v>952</v>
      </c>
      <c r="C32" s="13" t="s">
        <v>269</v>
      </c>
      <c r="D32" s="12" t="s">
        <v>24</v>
      </c>
      <c r="E32" s="80">
        <v>67</v>
      </c>
      <c r="F32" s="15"/>
      <c r="G32" s="15"/>
      <c r="H32" s="372"/>
    </row>
    <row r="33" spans="1:8" ht="12" customHeight="1" x14ac:dyDescent="0.2">
      <c r="A33" s="256" t="s">
        <v>803</v>
      </c>
      <c r="B33" s="12" t="s">
        <v>953</v>
      </c>
      <c r="C33" s="13" t="s">
        <v>31</v>
      </c>
      <c r="D33" s="12" t="s">
        <v>24</v>
      </c>
      <c r="E33" s="15">
        <v>17</v>
      </c>
      <c r="F33" s="15"/>
      <c r="G33" s="15"/>
      <c r="H33" s="372"/>
    </row>
    <row r="34" spans="1:8" ht="12" customHeight="1" x14ac:dyDescent="0.2">
      <c r="A34" s="256" t="s">
        <v>804</v>
      </c>
      <c r="B34" s="12" t="s">
        <v>954</v>
      </c>
      <c r="C34" s="13" t="s">
        <v>25</v>
      </c>
      <c r="D34" s="12" t="s">
        <v>23</v>
      </c>
      <c r="E34" s="15">
        <v>30.12</v>
      </c>
      <c r="F34" s="15"/>
      <c r="G34" s="15"/>
      <c r="H34" s="372"/>
    </row>
    <row r="35" spans="1:8" ht="12" customHeight="1" x14ac:dyDescent="0.2">
      <c r="A35" s="256" t="s">
        <v>805</v>
      </c>
      <c r="B35" s="12" t="s">
        <v>955</v>
      </c>
      <c r="C35" s="13" t="s">
        <v>26</v>
      </c>
      <c r="D35" s="12" t="s">
        <v>24</v>
      </c>
      <c r="E35" s="15">
        <v>2</v>
      </c>
      <c r="F35" s="15"/>
      <c r="G35" s="15"/>
      <c r="H35" s="372"/>
    </row>
    <row r="36" spans="1:8" ht="12" customHeight="1" x14ac:dyDescent="0.2">
      <c r="A36" s="256" t="s">
        <v>806</v>
      </c>
      <c r="B36" s="12" t="s">
        <v>956</v>
      </c>
      <c r="C36" s="13" t="s">
        <v>264</v>
      </c>
      <c r="D36" s="12" t="s">
        <v>24</v>
      </c>
      <c r="E36" s="15">
        <v>119</v>
      </c>
      <c r="F36" s="80"/>
      <c r="G36" s="15"/>
      <c r="H36" s="372"/>
    </row>
    <row r="37" spans="1:8" ht="12" customHeight="1" x14ac:dyDescent="0.2">
      <c r="A37" s="256" t="s">
        <v>807</v>
      </c>
      <c r="B37" s="12" t="s">
        <v>957</v>
      </c>
      <c r="C37" s="13" t="s">
        <v>27</v>
      </c>
      <c r="D37" s="12" t="s">
        <v>24</v>
      </c>
      <c r="E37" s="15">
        <v>32</v>
      </c>
      <c r="F37" s="15"/>
      <c r="G37" s="15"/>
      <c r="H37" s="372"/>
    </row>
    <row r="38" spans="1:8" ht="12" customHeight="1" x14ac:dyDescent="0.2">
      <c r="A38" s="256" t="s">
        <v>808</v>
      </c>
      <c r="B38" s="12" t="s">
        <v>958</v>
      </c>
      <c r="C38" s="13" t="s">
        <v>265</v>
      </c>
      <c r="D38" s="12" t="s">
        <v>24</v>
      </c>
      <c r="E38" s="15">
        <v>32</v>
      </c>
      <c r="F38" s="15"/>
      <c r="G38" s="15"/>
      <c r="H38" s="372"/>
    </row>
    <row r="39" spans="1:8" ht="22.5" x14ac:dyDescent="0.2">
      <c r="A39" s="256" t="s">
        <v>809</v>
      </c>
      <c r="B39" s="82" t="s">
        <v>959</v>
      </c>
      <c r="C39" s="83" t="s">
        <v>270</v>
      </c>
      <c r="D39" s="82" t="s">
        <v>6</v>
      </c>
      <c r="E39" s="86">
        <v>81.510000000000005</v>
      </c>
      <c r="F39" s="84"/>
      <c r="G39" s="79"/>
      <c r="H39" s="372"/>
    </row>
    <row r="40" spans="1:8" ht="12" customHeight="1" x14ac:dyDescent="0.2">
      <c r="A40" s="256" t="s">
        <v>810</v>
      </c>
      <c r="B40" s="12" t="s">
        <v>960</v>
      </c>
      <c r="C40" s="17" t="s">
        <v>266</v>
      </c>
      <c r="D40" s="12" t="s">
        <v>24</v>
      </c>
      <c r="E40" s="15">
        <v>30</v>
      </c>
      <c r="F40" s="15"/>
      <c r="G40" s="15"/>
      <c r="H40" s="372"/>
    </row>
    <row r="41" spans="1:8" ht="23.25" customHeight="1" x14ac:dyDescent="0.2">
      <c r="A41" s="256" t="s">
        <v>811</v>
      </c>
      <c r="B41" s="12" t="s">
        <v>961</v>
      </c>
      <c r="C41" s="77" t="s">
        <v>267</v>
      </c>
      <c r="D41" s="12" t="s">
        <v>6</v>
      </c>
      <c r="E41" s="15">
        <v>88.63</v>
      </c>
      <c r="F41" s="15"/>
      <c r="G41" s="15"/>
      <c r="H41" s="372"/>
    </row>
    <row r="42" spans="1:8" ht="12" customHeight="1" x14ac:dyDescent="0.2">
      <c r="A42" s="256" t="s">
        <v>812</v>
      </c>
      <c r="B42" s="12" t="s">
        <v>962</v>
      </c>
      <c r="C42" s="13" t="s">
        <v>28</v>
      </c>
      <c r="D42" s="12" t="s">
        <v>6</v>
      </c>
      <c r="E42" s="15">
        <v>63.44</v>
      </c>
      <c r="F42" s="15"/>
      <c r="G42" s="15"/>
      <c r="H42" s="372"/>
    </row>
    <row r="43" spans="1:8" ht="12" customHeight="1" x14ac:dyDescent="0.2">
      <c r="A43" s="256" t="s">
        <v>813</v>
      </c>
      <c r="B43" s="12" t="s">
        <v>963</v>
      </c>
      <c r="C43" s="13" t="s">
        <v>29</v>
      </c>
      <c r="D43" s="12" t="s">
        <v>6</v>
      </c>
      <c r="E43" s="15">
        <v>63.44</v>
      </c>
      <c r="F43" s="15"/>
      <c r="G43" s="15"/>
      <c r="H43" s="372"/>
    </row>
    <row r="44" spans="1:8" ht="12" customHeight="1" x14ac:dyDescent="0.2">
      <c r="A44" s="256" t="s">
        <v>814</v>
      </c>
      <c r="B44" s="12" t="s">
        <v>964</v>
      </c>
      <c r="C44" s="13" t="s">
        <v>30</v>
      </c>
      <c r="D44" s="12" t="s">
        <v>6</v>
      </c>
      <c r="E44" s="15">
        <v>63.44</v>
      </c>
      <c r="F44" s="15"/>
      <c r="G44" s="15"/>
      <c r="H44" s="372"/>
    </row>
    <row r="45" spans="1:8" ht="12" customHeight="1" x14ac:dyDescent="0.2">
      <c r="A45" s="256" t="s">
        <v>815</v>
      </c>
      <c r="B45" s="12" t="s">
        <v>965</v>
      </c>
      <c r="C45" s="13" t="s">
        <v>268</v>
      </c>
      <c r="D45" s="12" t="s">
        <v>23</v>
      </c>
      <c r="E45" s="15">
        <v>5.84</v>
      </c>
      <c r="F45" s="15"/>
      <c r="G45" s="15"/>
      <c r="H45" s="372"/>
    </row>
    <row r="46" spans="1:8" ht="12" customHeight="1" x14ac:dyDescent="0.2">
      <c r="A46" s="256" t="s">
        <v>816</v>
      </c>
      <c r="B46" s="12" t="s">
        <v>966</v>
      </c>
      <c r="C46" s="13" t="s">
        <v>339</v>
      </c>
      <c r="D46" s="12" t="s">
        <v>23</v>
      </c>
      <c r="E46" s="15">
        <v>11.2</v>
      </c>
      <c r="F46" s="15"/>
      <c r="G46" s="15"/>
      <c r="H46" s="372"/>
    </row>
    <row r="47" spans="1:8" ht="12" customHeight="1" x14ac:dyDescent="0.2">
      <c r="A47" s="256" t="s">
        <v>817</v>
      </c>
      <c r="B47" s="12" t="s">
        <v>967</v>
      </c>
      <c r="C47" s="13" t="s">
        <v>340</v>
      </c>
      <c r="D47" s="81" t="s">
        <v>8</v>
      </c>
      <c r="E47" s="15">
        <v>64</v>
      </c>
      <c r="F47" s="15"/>
      <c r="G47" s="15"/>
      <c r="H47" s="372"/>
    </row>
    <row r="48" spans="1:8" ht="12" customHeight="1" x14ac:dyDescent="0.2">
      <c r="A48" s="256" t="s">
        <v>818</v>
      </c>
      <c r="B48" s="12" t="s">
        <v>968</v>
      </c>
      <c r="C48" s="13" t="s">
        <v>346</v>
      </c>
      <c r="D48" s="81" t="s">
        <v>24</v>
      </c>
      <c r="E48" s="80">
        <v>66</v>
      </c>
      <c r="F48" s="15"/>
      <c r="G48" s="15"/>
      <c r="H48" s="372"/>
    </row>
    <row r="49" spans="1:9" ht="12" customHeight="1" x14ac:dyDescent="0.2">
      <c r="A49" s="256" t="s">
        <v>819</v>
      </c>
      <c r="B49" s="12" t="s">
        <v>969</v>
      </c>
      <c r="C49" s="13" t="s">
        <v>9</v>
      </c>
      <c r="D49" s="12" t="s">
        <v>23</v>
      </c>
      <c r="E49" s="80">
        <v>180</v>
      </c>
      <c r="F49" s="80"/>
      <c r="G49" s="80"/>
      <c r="H49" s="372"/>
    </row>
    <row r="50" spans="1:9" ht="12" customHeight="1" x14ac:dyDescent="0.2">
      <c r="A50" s="256" t="s">
        <v>820</v>
      </c>
      <c r="B50" s="12" t="s">
        <v>970</v>
      </c>
      <c r="C50" s="13" t="s">
        <v>10</v>
      </c>
      <c r="D50" s="12" t="s">
        <v>23</v>
      </c>
      <c r="E50" s="80">
        <v>150</v>
      </c>
      <c r="F50" s="80"/>
      <c r="G50" s="80"/>
      <c r="H50" s="372"/>
    </row>
    <row r="51" spans="1:9" ht="12" customHeight="1" x14ac:dyDescent="0.2">
      <c r="A51" s="256" t="s">
        <v>821</v>
      </c>
      <c r="B51" s="12" t="s">
        <v>971</v>
      </c>
      <c r="C51" s="264" t="s">
        <v>342</v>
      </c>
      <c r="D51" s="12" t="s">
        <v>24</v>
      </c>
      <c r="E51" s="80">
        <v>130</v>
      </c>
      <c r="F51" s="80"/>
      <c r="G51" s="80"/>
      <c r="H51" s="372"/>
    </row>
    <row r="52" spans="1:9" ht="12" customHeight="1" x14ac:dyDescent="0.2">
      <c r="A52" s="256" t="s">
        <v>822</v>
      </c>
      <c r="B52" s="12" t="s">
        <v>972</v>
      </c>
      <c r="C52" s="264" t="s">
        <v>343</v>
      </c>
      <c r="D52" s="12" t="s">
        <v>24</v>
      </c>
      <c r="E52" s="80">
        <v>117</v>
      </c>
      <c r="F52" s="80"/>
      <c r="G52" s="80"/>
      <c r="H52" s="372"/>
    </row>
    <row r="53" spans="1:9" ht="12" customHeight="1" x14ac:dyDescent="0.2">
      <c r="A53" s="256" t="s">
        <v>823</v>
      </c>
      <c r="B53" s="12" t="s">
        <v>973</v>
      </c>
      <c r="C53" s="264" t="s">
        <v>344</v>
      </c>
      <c r="D53" s="12" t="s">
        <v>24</v>
      </c>
      <c r="E53" s="80">
        <v>24</v>
      </c>
      <c r="F53" s="80"/>
      <c r="G53" s="80"/>
      <c r="H53" s="372"/>
    </row>
    <row r="54" spans="1:9" ht="12" customHeight="1" x14ac:dyDescent="0.2">
      <c r="A54" s="256" t="s">
        <v>824</v>
      </c>
      <c r="B54" s="12" t="s">
        <v>974</v>
      </c>
      <c r="C54" s="264" t="s">
        <v>345</v>
      </c>
      <c r="D54" s="12" t="s">
        <v>24</v>
      </c>
      <c r="E54" s="80">
        <v>36</v>
      </c>
      <c r="F54" s="80"/>
      <c r="G54" s="80"/>
      <c r="H54" s="370"/>
      <c r="I54" s="287"/>
    </row>
    <row r="55" spans="1:9" ht="14.25" customHeight="1" x14ac:dyDescent="0.2">
      <c r="A55" s="337"/>
      <c r="B55" s="2" t="s">
        <v>4</v>
      </c>
      <c r="C55" s="11" t="s">
        <v>709</v>
      </c>
      <c r="D55" s="3"/>
      <c r="E55" s="4"/>
      <c r="F55" s="4"/>
      <c r="G55" s="5"/>
      <c r="H55" s="372"/>
    </row>
    <row r="56" spans="1:9" ht="12" customHeight="1" x14ac:dyDescent="0.2">
      <c r="A56" s="256" t="s">
        <v>825</v>
      </c>
      <c r="B56" s="16" t="s">
        <v>32</v>
      </c>
      <c r="C56" s="88" t="s">
        <v>924</v>
      </c>
      <c r="D56" s="269" t="s">
        <v>11</v>
      </c>
      <c r="E56" s="116">
        <v>127.872</v>
      </c>
      <c r="F56" s="107"/>
      <c r="G56" s="116"/>
      <c r="H56" s="372"/>
    </row>
    <row r="57" spans="1:9" ht="12" customHeight="1" x14ac:dyDescent="0.2">
      <c r="A57" s="256" t="s">
        <v>826</v>
      </c>
      <c r="B57" s="16" t="s">
        <v>36</v>
      </c>
      <c r="C57" s="88" t="s">
        <v>925</v>
      </c>
      <c r="D57" s="270" t="s">
        <v>11</v>
      </c>
      <c r="E57" s="110">
        <v>12049.324939999999</v>
      </c>
      <c r="F57" s="96"/>
      <c r="G57" s="116"/>
      <c r="H57" s="372"/>
    </row>
    <row r="58" spans="1:9" ht="12" customHeight="1" x14ac:dyDescent="0.2">
      <c r="A58" s="256" t="s">
        <v>827</v>
      </c>
      <c r="B58" s="16" t="s">
        <v>33</v>
      </c>
      <c r="C58" s="88" t="s">
        <v>926</v>
      </c>
      <c r="D58" s="272" t="s">
        <v>757</v>
      </c>
      <c r="E58" s="110">
        <v>2479.4599999999996</v>
      </c>
      <c r="F58" s="96"/>
      <c r="G58" s="116"/>
      <c r="H58" s="372"/>
    </row>
    <row r="59" spans="1:9" ht="12" customHeight="1" x14ac:dyDescent="0.2">
      <c r="A59" s="256" t="s">
        <v>828</v>
      </c>
      <c r="B59" s="16" t="s">
        <v>35</v>
      </c>
      <c r="C59" s="87" t="s">
        <v>927</v>
      </c>
      <c r="D59" s="269" t="s">
        <v>24</v>
      </c>
      <c r="E59" s="116">
        <v>200</v>
      </c>
      <c r="F59" s="107"/>
      <c r="G59" s="116"/>
      <c r="H59" s="372"/>
    </row>
    <row r="60" spans="1:9" ht="12" customHeight="1" x14ac:dyDescent="0.2">
      <c r="A60" s="256" t="s">
        <v>829</v>
      </c>
      <c r="B60" s="16" t="s">
        <v>37</v>
      </c>
      <c r="C60" s="88" t="s">
        <v>928</v>
      </c>
      <c r="D60" s="269" t="s">
        <v>24</v>
      </c>
      <c r="E60" s="116">
        <v>608</v>
      </c>
      <c r="F60" s="107"/>
      <c r="G60" s="116"/>
      <c r="H60" s="372"/>
    </row>
    <row r="61" spans="1:9" ht="12" customHeight="1" x14ac:dyDescent="0.2">
      <c r="A61" s="256" t="s">
        <v>830</v>
      </c>
      <c r="B61" s="16" t="s">
        <v>34</v>
      </c>
      <c r="C61" s="88" t="s">
        <v>929</v>
      </c>
      <c r="D61" s="271" t="s">
        <v>757</v>
      </c>
      <c r="E61" s="116">
        <v>210.25</v>
      </c>
      <c r="F61" s="107"/>
      <c r="G61" s="116"/>
      <c r="H61" s="372"/>
    </row>
    <row r="62" spans="1:9" ht="12" customHeight="1" x14ac:dyDescent="0.2">
      <c r="A62" s="256" t="s">
        <v>831</v>
      </c>
      <c r="B62" s="16" t="s">
        <v>38</v>
      </c>
      <c r="C62" s="88" t="s">
        <v>930</v>
      </c>
      <c r="D62" s="271" t="s">
        <v>757</v>
      </c>
      <c r="E62" s="116">
        <v>210.25</v>
      </c>
      <c r="F62" s="107"/>
      <c r="G62" s="116"/>
      <c r="H62" s="372"/>
    </row>
    <row r="63" spans="1:9" ht="12" customHeight="1" x14ac:dyDescent="0.2">
      <c r="A63" s="256" t="s">
        <v>832</v>
      </c>
      <c r="B63" s="16" t="s">
        <v>39</v>
      </c>
      <c r="C63" s="88" t="s">
        <v>931</v>
      </c>
      <c r="D63" s="272" t="s">
        <v>758</v>
      </c>
      <c r="E63" s="110">
        <v>21</v>
      </c>
      <c r="F63" s="96"/>
      <c r="G63" s="116"/>
      <c r="H63" s="372"/>
    </row>
    <row r="64" spans="1:9" ht="12" customHeight="1" x14ac:dyDescent="0.2">
      <c r="A64" s="256" t="s">
        <v>833</v>
      </c>
      <c r="B64" s="16" t="s">
        <v>40</v>
      </c>
      <c r="C64" s="88" t="s">
        <v>932</v>
      </c>
      <c r="D64" s="270" t="s">
        <v>6</v>
      </c>
      <c r="E64" s="110">
        <v>245</v>
      </c>
      <c r="F64" s="96"/>
      <c r="G64" s="116"/>
      <c r="H64" s="372"/>
    </row>
    <row r="65" spans="1:9" ht="12" customHeight="1" x14ac:dyDescent="0.2">
      <c r="A65" s="256" t="s">
        <v>834</v>
      </c>
      <c r="B65" s="16" t="s">
        <v>41</v>
      </c>
      <c r="C65" s="88" t="s">
        <v>933</v>
      </c>
      <c r="D65" s="270" t="s">
        <v>6</v>
      </c>
      <c r="E65" s="110">
        <v>178.6</v>
      </c>
      <c r="F65" s="96"/>
      <c r="G65" s="116"/>
      <c r="H65" s="370"/>
      <c r="I65" s="6"/>
    </row>
    <row r="66" spans="1:9" ht="15" customHeight="1" x14ac:dyDescent="0.2">
      <c r="A66" s="337"/>
      <c r="B66" s="2" t="s">
        <v>4</v>
      </c>
      <c r="C66" s="11" t="s">
        <v>710</v>
      </c>
      <c r="D66" s="3"/>
      <c r="E66" s="4"/>
      <c r="F66" s="4"/>
      <c r="G66" s="5"/>
      <c r="H66" s="372"/>
    </row>
    <row r="67" spans="1:9" ht="12" customHeight="1" x14ac:dyDescent="0.2">
      <c r="A67" s="256" t="s">
        <v>835</v>
      </c>
      <c r="B67" s="85" t="s">
        <v>42</v>
      </c>
      <c r="C67" s="87" t="s">
        <v>368</v>
      </c>
      <c r="D67" s="18" t="s">
        <v>6</v>
      </c>
      <c r="E67" s="111">
        <v>116.68</v>
      </c>
      <c r="F67" s="107"/>
      <c r="G67" s="116"/>
      <c r="H67" s="372"/>
    </row>
    <row r="68" spans="1:9" ht="12" customHeight="1" x14ac:dyDescent="0.2">
      <c r="A68" s="256" t="s">
        <v>836</v>
      </c>
      <c r="B68" s="16" t="s">
        <v>43</v>
      </c>
      <c r="C68" s="87" t="s">
        <v>369</v>
      </c>
      <c r="D68" s="19" t="s">
        <v>6</v>
      </c>
      <c r="E68" s="112">
        <v>252.95</v>
      </c>
      <c r="F68" s="96"/>
      <c r="G68" s="110"/>
      <c r="H68" s="372"/>
    </row>
    <row r="69" spans="1:9" ht="12" customHeight="1" x14ac:dyDescent="0.2">
      <c r="A69" s="256" t="s">
        <v>837</v>
      </c>
      <c r="B69" s="21" t="s">
        <v>44</v>
      </c>
      <c r="C69" s="87" t="s">
        <v>426</v>
      </c>
      <c r="D69" s="19" t="s">
        <v>8</v>
      </c>
      <c r="E69" s="112">
        <v>7.81</v>
      </c>
      <c r="F69" s="96"/>
      <c r="G69" s="110"/>
      <c r="H69" s="372"/>
    </row>
    <row r="70" spans="1:9" ht="12" customHeight="1" x14ac:dyDescent="0.2">
      <c r="A70" s="256" t="s">
        <v>838</v>
      </c>
      <c r="B70" s="21" t="s">
        <v>45</v>
      </c>
      <c r="C70" s="87" t="s">
        <v>12</v>
      </c>
      <c r="D70" s="19" t="s">
        <v>23</v>
      </c>
      <c r="E70" s="112">
        <v>138.41999999999999</v>
      </c>
      <c r="F70" s="96"/>
      <c r="G70" s="110"/>
      <c r="H70" s="372"/>
    </row>
    <row r="71" spans="1:9" ht="12" customHeight="1" x14ac:dyDescent="0.2">
      <c r="A71" s="256" t="s">
        <v>839</v>
      </c>
      <c r="B71" s="21" t="s">
        <v>46</v>
      </c>
      <c r="C71" s="138" t="s">
        <v>347</v>
      </c>
      <c r="D71" s="19" t="s">
        <v>6</v>
      </c>
      <c r="E71" s="112">
        <v>41.09</v>
      </c>
      <c r="F71" s="96"/>
      <c r="G71" s="110"/>
      <c r="H71" s="372"/>
    </row>
    <row r="72" spans="1:9" ht="12" customHeight="1" x14ac:dyDescent="0.2">
      <c r="A72" s="256" t="s">
        <v>840</v>
      </c>
      <c r="B72" s="16" t="s">
        <v>47</v>
      </c>
      <c r="C72" s="87" t="s">
        <v>370</v>
      </c>
      <c r="D72" s="19" t="s">
        <v>6</v>
      </c>
      <c r="E72" s="112">
        <v>310.07</v>
      </c>
      <c r="F72" s="96"/>
      <c r="G72" s="117"/>
      <c r="H72" s="372"/>
    </row>
    <row r="73" spans="1:9" ht="12" customHeight="1" x14ac:dyDescent="0.2">
      <c r="A73" s="256" t="s">
        <v>841</v>
      </c>
      <c r="B73" s="135" t="s">
        <v>48</v>
      </c>
      <c r="C73" s="118" t="s">
        <v>425</v>
      </c>
      <c r="D73" s="136" t="s">
        <v>6</v>
      </c>
      <c r="E73" s="191">
        <v>370.33</v>
      </c>
      <c r="F73" s="137"/>
      <c r="G73" s="273"/>
      <c r="H73" s="380"/>
      <c r="I73" s="6"/>
    </row>
    <row r="74" spans="1:9" ht="14.25" customHeight="1" x14ac:dyDescent="0.2">
      <c r="A74" s="337"/>
      <c r="B74" s="2" t="s">
        <v>4</v>
      </c>
      <c r="C74" s="11" t="s">
        <v>711</v>
      </c>
      <c r="D74" s="3"/>
      <c r="E74" s="4"/>
      <c r="F74" s="4"/>
      <c r="G74" s="69"/>
      <c r="H74" s="372"/>
    </row>
    <row r="75" spans="1:9" ht="12" customHeight="1" x14ac:dyDescent="0.2">
      <c r="A75" s="256" t="s">
        <v>842</v>
      </c>
      <c r="B75" s="21" t="s">
        <v>259</v>
      </c>
      <c r="C75" s="87" t="s">
        <v>271</v>
      </c>
      <c r="D75" s="22" t="s">
        <v>6</v>
      </c>
      <c r="E75" s="112">
        <v>1844.48</v>
      </c>
      <c r="F75" s="112"/>
      <c r="G75" s="117"/>
      <c r="H75" s="372"/>
    </row>
    <row r="76" spans="1:9" ht="12" customHeight="1" x14ac:dyDescent="0.2">
      <c r="A76" s="256" t="s">
        <v>843</v>
      </c>
      <c r="B76" s="21" t="s">
        <v>260</v>
      </c>
      <c r="C76" s="120" t="s">
        <v>646</v>
      </c>
      <c r="D76" s="22" t="s">
        <v>6</v>
      </c>
      <c r="E76" s="111">
        <v>5.24</v>
      </c>
      <c r="F76" s="112"/>
      <c r="G76" s="119"/>
      <c r="H76" s="381"/>
    </row>
    <row r="77" spans="1:9" ht="12" customHeight="1" x14ac:dyDescent="0.2">
      <c r="A77" s="256" t="s">
        <v>844</v>
      </c>
      <c r="B77" s="21" t="s">
        <v>261</v>
      </c>
      <c r="C77" s="120" t="s">
        <v>302</v>
      </c>
      <c r="D77" s="22" t="s">
        <v>6</v>
      </c>
      <c r="E77" s="111">
        <v>3168.62</v>
      </c>
      <c r="F77" s="112"/>
      <c r="G77" s="119"/>
      <c r="H77" s="372"/>
    </row>
    <row r="78" spans="1:9" ht="12" customHeight="1" x14ac:dyDescent="0.2">
      <c r="A78" s="256" t="s">
        <v>845</v>
      </c>
      <c r="B78" s="21" t="s">
        <v>262</v>
      </c>
      <c r="C78" s="87" t="s">
        <v>272</v>
      </c>
      <c r="D78" s="22" t="s">
        <v>6</v>
      </c>
      <c r="E78" s="112">
        <v>739.27</v>
      </c>
      <c r="F78" s="112"/>
      <c r="G78" s="117"/>
      <c r="H78" s="372"/>
    </row>
    <row r="79" spans="1:9" ht="12" customHeight="1" x14ac:dyDescent="0.2">
      <c r="A79" s="256" t="s">
        <v>846</v>
      </c>
      <c r="B79" s="21" t="s">
        <v>301</v>
      </c>
      <c r="C79" s="87" t="s">
        <v>13</v>
      </c>
      <c r="D79" s="22" t="s">
        <v>23</v>
      </c>
      <c r="E79" s="112">
        <v>115</v>
      </c>
      <c r="F79" s="112"/>
      <c r="G79" s="117"/>
      <c r="H79" s="380"/>
      <c r="I79" s="6"/>
    </row>
    <row r="80" spans="1:9" ht="13.5" customHeight="1" x14ac:dyDescent="0.2">
      <c r="A80" s="337"/>
      <c r="B80" s="2" t="s">
        <v>4</v>
      </c>
      <c r="C80" s="11" t="s">
        <v>712</v>
      </c>
      <c r="D80" s="3"/>
      <c r="E80" s="4"/>
      <c r="F80" s="4"/>
      <c r="G80" s="5"/>
      <c r="H80" s="372"/>
    </row>
    <row r="81" spans="1:9" ht="12" customHeight="1" x14ac:dyDescent="0.2">
      <c r="A81" s="256" t="s">
        <v>847</v>
      </c>
      <c r="B81" s="89" t="s">
        <v>54</v>
      </c>
      <c r="C81" s="103" t="s">
        <v>294</v>
      </c>
      <c r="D81" s="19" t="s">
        <v>6</v>
      </c>
      <c r="E81" s="192">
        <v>5.53</v>
      </c>
      <c r="F81" s="104"/>
      <c r="G81" s="110"/>
      <c r="H81" s="372"/>
    </row>
    <row r="82" spans="1:9" ht="12" customHeight="1" x14ac:dyDescent="0.2">
      <c r="A82" s="256" t="s">
        <v>848</v>
      </c>
      <c r="B82" s="89" t="s">
        <v>55</v>
      </c>
      <c r="C82" s="87" t="s">
        <v>348</v>
      </c>
      <c r="D82" s="19" t="s">
        <v>6</v>
      </c>
      <c r="E82" s="112">
        <v>872.57</v>
      </c>
      <c r="F82" s="113"/>
      <c r="G82" s="110"/>
      <c r="H82" s="372"/>
    </row>
    <row r="83" spans="1:9" ht="12" customHeight="1" x14ac:dyDescent="0.2">
      <c r="A83" s="256" t="s">
        <v>849</v>
      </c>
      <c r="B83" s="89" t="s">
        <v>56</v>
      </c>
      <c r="C83" s="87" t="s">
        <v>349</v>
      </c>
      <c r="D83" s="19" t="s">
        <v>6</v>
      </c>
      <c r="E83" s="112">
        <v>3010.4</v>
      </c>
      <c r="F83" s="113"/>
      <c r="G83" s="117"/>
      <c r="H83" s="372"/>
    </row>
    <row r="84" spans="1:9" ht="12" customHeight="1" x14ac:dyDescent="0.2">
      <c r="A84" s="256" t="s">
        <v>850</v>
      </c>
      <c r="B84" s="153" t="s">
        <v>57</v>
      </c>
      <c r="C84" s="118" t="s">
        <v>274</v>
      </c>
      <c r="D84" s="72" t="s">
        <v>23</v>
      </c>
      <c r="E84" s="193">
        <v>1980.7</v>
      </c>
      <c r="F84" s="114"/>
      <c r="G84" s="267"/>
      <c r="H84" s="372"/>
    </row>
    <row r="85" spans="1:9" ht="12" customHeight="1" x14ac:dyDescent="0.2">
      <c r="A85" s="256" t="s">
        <v>851</v>
      </c>
      <c r="B85" s="44" t="s">
        <v>288</v>
      </c>
      <c r="C85" s="155" t="s">
        <v>273</v>
      </c>
      <c r="D85" s="73" t="s">
        <v>6</v>
      </c>
      <c r="E85" s="80">
        <v>24.14</v>
      </c>
      <c r="F85" s="115"/>
      <c r="G85" s="80"/>
      <c r="H85" s="380"/>
      <c r="I85" s="6"/>
    </row>
    <row r="86" spans="1:9" ht="14.25" customHeight="1" x14ac:dyDescent="0.2">
      <c r="A86" s="337"/>
      <c r="B86" s="32" t="s">
        <v>4</v>
      </c>
      <c r="C86" s="152" t="s">
        <v>713</v>
      </c>
      <c r="D86" s="91"/>
      <c r="E86" s="92"/>
      <c r="F86" s="92"/>
      <c r="G86" s="93"/>
      <c r="H86" s="372"/>
    </row>
    <row r="87" spans="1:9" ht="12" customHeight="1" x14ac:dyDescent="0.2">
      <c r="A87" s="256" t="s">
        <v>852</v>
      </c>
      <c r="B87" s="154" t="s">
        <v>58</v>
      </c>
      <c r="C87" s="87" t="s">
        <v>350</v>
      </c>
      <c r="D87" s="19" t="s">
        <v>6</v>
      </c>
      <c r="E87" s="112">
        <v>739.27</v>
      </c>
      <c r="F87" s="96"/>
      <c r="G87" s="117"/>
      <c r="H87" s="372"/>
    </row>
    <row r="88" spans="1:9" ht="12" customHeight="1" x14ac:dyDescent="0.2">
      <c r="A88" s="256" t="s">
        <v>853</v>
      </c>
      <c r="B88" s="23" t="s">
        <v>62</v>
      </c>
      <c r="C88" s="87" t="s">
        <v>276</v>
      </c>
      <c r="D88" s="19" t="s">
        <v>6</v>
      </c>
      <c r="E88" s="96">
        <v>291.68</v>
      </c>
      <c r="F88" s="96"/>
      <c r="G88" s="117"/>
      <c r="H88" s="372"/>
    </row>
    <row r="89" spans="1:9" ht="12" customHeight="1" x14ac:dyDescent="0.2">
      <c r="A89" s="256" t="s">
        <v>854</v>
      </c>
      <c r="B89" s="89" t="s">
        <v>60</v>
      </c>
      <c r="C89" s="87" t="s">
        <v>371</v>
      </c>
      <c r="D89" s="19" t="s">
        <v>6</v>
      </c>
      <c r="E89" s="112">
        <v>520</v>
      </c>
      <c r="F89" s="96"/>
      <c r="G89" s="117"/>
      <c r="H89" s="372"/>
    </row>
    <row r="90" spans="1:9" ht="12" customHeight="1" x14ac:dyDescent="0.2">
      <c r="A90" s="256" t="s">
        <v>855</v>
      </c>
      <c r="B90" s="89" t="s">
        <v>61</v>
      </c>
      <c r="C90" s="87" t="s">
        <v>351</v>
      </c>
      <c r="D90" s="19" t="s">
        <v>6</v>
      </c>
      <c r="E90" s="96">
        <v>1485.87</v>
      </c>
      <c r="F90" s="96"/>
      <c r="G90" s="117"/>
      <c r="H90" s="372"/>
    </row>
    <row r="91" spans="1:9" ht="12" customHeight="1" x14ac:dyDescent="0.2">
      <c r="A91" s="256" t="s">
        <v>856</v>
      </c>
      <c r="B91" s="23" t="s">
        <v>64</v>
      </c>
      <c r="C91" s="87" t="s">
        <v>353</v>
      </c>
      <c r="D91" s="19" t="s">
        <v>6</v>
      </c>
      <c r="E91" s="96">
        <v>4980.8999999999996</v>
      </c>
      <c r="F91" s="96"/>
      <c r="G91" s="117"/>
      <c r="H91" s="372"/>
    </row>
    <row r="92" spans="1:9" ht="12" customHeight="1" x14ac:dyDescent="0.2">
      <c r="A92" s="256" t="s">
        <v>857</v>
      </c>
      <c r="B92" s="89" t="s">
        <v>59</v>
      </c>
      <c r="C92" s="87" t="s">
        <v>352</v>
      </c>
      <c r="D92" s="19" t="s">
        <v>6</v>
      </c>
      <c r="E92" s="96">
        <v>4089.9</v>
      </c>
      <c r="F92" s="96"/>
      <c r="G92" s="117"/>
      <c r="H92" s="372"/>
    </row>
    <row r="93" spans="1:9" ht="12" customHeight="1" x14ac:dyDescent="0.2">
      <c r="A93" s="256" t="s">
        <v>858</v>
      </c>
      <c r="B93" s="89" t="s">
        <v>63</v>
      </c>
      <c r="C93" s="87" t="s">
        <v>356</v>
      </c>
      <c r="D93" s="19" t="s">
        <v>6</v>
      </c>
      <c r="E93" s="96">
        <v>33.159999999999997</v>
      </c>
      <c r="F93" s="96"/>
      <c r="G93" s="117"/>
      <c r="H93" s="372"/>
    </row>
    <row r="94" spans="1:9" ht="12" customHeight="1" x14ac:dyDescent="0.2">
      <c r="A94" s="256" t="s">
        <v>859</v>
      </c>
      <c r="B94" s="21" t="s">
        <v>65</v>
      </c>
      <c r="C94" s="87" t="s">
        <v>357</v>
      </c>
      <c r="D94" s="18" t="s">
        <v>23</v>
      </c>
      <c r="E94" s="107">
        <v>90.14</v>
      </c>
      <c r="F94" s="107"/>
      <c r="G94" s="119"/>
      <c r="H94" s="372"/>
    </row>
    <row r="95" spans="1:9" ht="12" customHeight="1" x14ac:dyDescent="0.2">
      <c r="A95" s="256" t="s">
        <v>860</v>
      </c>
      <c r="B95" s="89" t="s">
        <v>66</v>
      </c>
      <c r="C95" s="120" t="s">
        <v>275</v>
      </c>
      <c r="D95" s="19" t="s">
        <v>6</v>
      </c>
      <c r="E95" s="96">
        <v>289.39</v>
      </c>
      <c r="F95" s="96"/>
      <c r="G95" s="117"/>
      <c r="H95" s="372"/>
    </row>
    <row r="96" spans="1:9" ht="12" customHeight="1" x14ac:dyDescent="0.2">
      <c r="A96" s="256" t="s">
        <v>861</v>
      </c>
      <c r="B96" s="89" t="s">
        <v>278</v>
      </c>
      <c r="C96" s="87" t="s">
        <v>290</v>
      </c>
      <c r="D96" s="19" t="s">
        <v>6</v>
      </c>
      <c r="E96" s="96">
        <v>215.56</v>
      </c>
      <c r="F96" s="96"/>
      <c r="G96" s="117"/>
      <c r="H96" s="372"/>
    </row>
    <row r="97" spans="1:9" ht="12" customHeight="1" x14ac:dyDescent="0.2">
      <c r="A97" s="256" t="s">
        <v>862</v>
      </c>
      <c r="B97" s="23" t="s">
        <v>289</v>
      </c>
      <c r="C97" s="118" t="s">
        <v>358</v>
      </c>
      <c r="D97" s="72" t="s">
        <v>23</v>
      </c>
      <c r="E97" s="108">
        <v>460.9</v>
      </c>
      <c r="F97" s="108"/>
      <c r="G97" s="267"/>
      <c r="H97" s="380"/>
      <c r="I97" s="6"/>
    </row>
    <row r="98" spans="1:9" ht="13.5" customHeight="1" x14ac:dyDescent="0.2">
      <c r="A98" s="337"/>
      <c r="B98" s="2" t="s">
        <v>4</v>
      </c>
      <c r="C98" s="11" t="s">
        <v>714</v>
      </c>
      <c r="D98" s="3"/>
      <c r="E98" s="4"/>
      <c r="F98" s="4"/>
      <c r="G98" s="5"/>
      <c r="H98" s="380"/>
    </row>
    <row r="99" spans="1:9" ht="12" customHeight="1" x14ac:dyDescent="0.2">
      <c r="A99" s="256" t="s">
        <v>863</v>
      </c>
      <c r="B99" s="23" t="s">
        <v>67</v>
      </c>
      <c r="C99" s="87" t="s">
        <v>277</v>
      </c>
      <c r="D99" s="10" t="s">
        <v>6</v>
      </c>
      <c r="E99" s="96">
        <v>2780.79</v>
      </c>
      <c r="F99" s="112"/>
      <c r="G99" s="117"/>
      <c r="H99" s="372"/>
    </row>
    <row r="100" spans="1:9" ht="12" customHeight="1" x14ac:dyDescent="0.2">
      <c r="A100" s="256" t="s">
        <v>864</v>
      </c>
      <c r="B100" s="23" t="s">
        <v>68</v>
      </c>
      <c r="C100" s="87" t="s">
        <v>14</v>
      </c>
      <c r="D100" s="10" t="s">
        <v>6</v>
      </c>
      <c r="E100" s="96">
        <v>25.48</v>
      </c>
      <c r="F100" s="96"/>
      <c r="G100" s="117"/>
      <c r="H100" s="372"/>
    </row>
    <row r="101" spans="1:9" ht="12" customHeight="1" x14ac:dyDescent="0.2">
      <c r="A101" s="256" t="s">
        <v>865</v>
      </c>
      <c r="B101" s="85" t="s">
        <v>69</v>
      </c>
      <c r="C101" s="87" t="s">
        <v>15</v>
      </c>
      <c r="D101" s="10" t="s">
        <v>6</v>
      </c>
      <c r="E101" s="96">
        <v>260.95999999999998</v>
      </c>
      <c r="F101" s="96"/>
      <c r="G101" s="117"/>
      <c r="H101" s="380"/>
      <c r="I101" s="6"/>
    </row>
    <row r="102" spans="1:9" ht="15.75" customHeight="1" x14ac:dyDescent="0.2">
      <c r="A102" s="337"/>
      <c r="B102" s="2" t="s">
        <v>4</v>
      </c>
      <c r="C102" s="11" t="s">
        <v>715</v>
      </c>
      <c r="D102" s="3"/>
      <c r="E102" s="4"/>
      <c r="F102" s="4"/>
      <c r="G102" s="5"/>
      <c r="H102" s="372"/>
    </row>
    <row r="103" spans="1:9" ht="12" customHeight="1" x14ac:dyDescent="0.2">
      <c r="A103" s="256" t="s">
        <v>866</v>
      </c>
      <c r="B103" s="21" t="s">
        <v>557</v>
      </c>
      <c r="C103" s="87" t="s">
        <v>554</v>
      </c>
      <c r="D103" s="20" t="s">
        <v>6</v>
      </c>
      <c r="E103" s="107">
        <v>1763.1</v>
      </c>
      <c r="F103" s="107"/>
      <c r="G103" s="119"/>
      <c r="H103" s="372"/>
    </row>
    <row r="104" spans="1:9" ht="12" customHeight="1" x14ac:dyDescent="0.2">
      <c r="A104" s="256" t="s">
        <v>867</v>
      </c>
      <c r="B104" s="21" t="s">
        <v>558</v>
      </c>
      <c r="C104" s="87" t="s">
        <v>576</v>
      </c>
      <c r="D104" s="20" t="s">
        <v>6</v>
      </c>
      <c r="E104" s="107">
        <v>37.14</v>
      </c>
      <c r="F104" s="107"/>
      <c r="G104" s="119"/>
      <c r="H104" s="372"/>
    </row>
    <row r="105" spans="1:9" ht="12" customHeight="1" x14ac:dyDescent="0.2">
      <c r="A105" s="256" t="s">
        <v>868</v>
      </c>
      <c r="B105" s="23" t="s">
        <v>559</v>
      </c>
      <c r="C105" s="87" t="s">
        <v>555</v>
      </c>
      <c r="D105" s="20" t="s">
        <v>6</v>
      </c>
      <c r="E105" s="96">
        <v>9.6</v>
      </c>
      <c r="F105" s="96"/>
      <c r="G105" s="117"/>
      <c r="H105" s="372"/>
    </row>
    <row r="106" spans="1:9" ht="12" customHeight="1" x14ac:dyDescent="0.2">
      <c r="A106" s="256" t="s">
        <v>869</v>
      </c>
      <c r="B106" s="89" t="s">
        <v>560</v>
      </c>
      <c r="C106" s="87" t="s">
        <v>575</v>
      </c>
      <c r="D106" s="10" t="s">
        <v>6</v>
      </c>
      <c r="E106" s="96">
        <v>34.31</v>
      </c>
      <c r="F106" s="96"/>
      <c r="G106" s="117"/>
      <c r="H106" s="372"/>
    </row>
    <row r="107" spans="1:9" ht="12" customHeight="1" x14ac:dyDescent="0.2">
      <c r="A107" s="256" t="s">
        <v>870</v>
      </c>
      <c r="B107" s="89" t="s">
        <v>561</v>
      </c>
      <c r="C107" s="249" t="s">
        <v>577</v>
      </c>
      <c r="D107" s="121" t="s">
        <v>6</v>
      </c>
      <c r="E107" s="124">
        <v>14.04</v>
      </c>
      <c r="F107" s="124"/>
      <c r="G107" s="267"/>
      <c r="H107" s="372"/>
    </row>
    <row r="108" spans="1:9" ht="12" customHeight="1" x14ac:dyDescent="0.2">
      <c r="A108" s="256" t="s">
        <v>871</v>
      </c>
      <c r="B108" s="170" t="s">
        <v>562</v>
      </c>
      <c r="C108" s="250" t="s">
        <v>556</v>
      </c>
      <c r="D108" s="157" t="s">
        <v>6</v>
      </c>
      <c r="E108" s="171">
        <v>360.33</v>
      </c>
      <c r="F108" s="171"/>
      <c r="G108" s="274"/>
      <c r="H108" s="382"/>
      <c r="I108" s="146"/>
    </row>
    <row r="109" spans="1:9" ht="12" customHeight="1" x14ac:dyDescent="0.2">
      <c r="A109" s="256" t="s">
        <v>872</v>
      </c>
      <c r="B109" s="36" t="s">
        <v>563</v>
      </c>
      <c r="C109" s="352" t="s">
        <v>227</v>
      </c>
      <c r="D109" s="48" t="s">
        <v>24</v>
      </c>
      <c r="E109" s="56">
        <v>23</v>
      </c>
      <c r="F109" s="56"/>
      <c r="G109" s="275"/>
      <c r="H109" s="382"/>
      <c r="I109" s="146"/>
    </row>
    <row r="110" spans="1:9" ht="14.25" customHeight="1" x14ac:dyDescent="0.2">
      <c r="A110" s="337"/>
      <c r="B110" s="94" t="s">
        <v>4</v>
      </c>
      <c r="C110" s="90" t="s">
        <v>716</v>
      </c>
      <c r="D110" s="91"/>
      <c r="E110" s="92"/>
      <c r="F110" s="92"/>
      <c r="G110" s="122"/>
      <c r="H110" s="372"/>
    </row>
    <row r="111" spans="1:9" ht="12" customHeight="1" x14ac:dyDescent="0.2">
      <c r="A111" s="256">
        <v>90</v>
      </c>
      <c r="B111" s="30" t="s">
        <v>70</v>
      </c>
      <c r="C111" s="194" t="s">
        <v>291</v>
      </c>
      <c r="D111" s="20" t="s">
        <v>24</v>
      </c>
      <c r="E111" s="29">
        <v>1</v>
      </c>
      <c r="F111" s="70"/>
      <c r="G111" s="102"/>
      <c r="H111" s="372"/>
    </row>
    <row r="112" spans="1:9" ht="12" customHeight="1" x14ac:dyDescent="0.2">
      <c r="A112" s="256">
        <v>91</v>
      </c>
      <c r="B112" s="30" t="s">
        <v>71</v>
      </c>
      <c r="C112" s="194" t="s">
        <v>292</v>
      </c>
      <c r="D112" s="20" t="s">
        <v>24</v>
      </c>
      <c r="E112" s="29">
        <v>10</v>
      </c>
      <c r="F112" s="70"/>
      <c r="G112" s="102"/>
      <c r="H112" s="372"/>
    </row>
    <row r="113" spans="1:9" ht="12" customHeight="1" x14ac:dyDescent="0.2">
      <c r="A113" s="256" t="s">
        <v>873</v>
      </c>
      <c r="B113" s="98" t="s">
        <v>299</v>
      </c>
      <c r="C113" s="195" t="s">
        <v>300</v>
      </c>
      <c r="D113" s="106" t="s">
        <v>24</v>
      </c>
      <c r="E113" s="100">
        <v>14</v>
      </c>
      <c r="F113" s="101"/>
      <c r="G113" s="102"/>
      <c r="H113" s="372"/>
    </row>
    <row r="114" spans="1:9" ht="12" customHeight="1" x14ac:dyDescent="0.2">
      <c r="A114" s="256" t="s">
        <v>874</v>
      </c>
      <c r="B114" s="98" t="s">
        <v>72</v>
      </c>
      <c r="C114" s="196" t="s">
        <v>282</v>
      </c>
      <c r="D114" s="99" t="s">
        <v>24</v>
      </c>
      <c r="E114" s="100">
        <v>1</v>
      </c>
      <c r="F114" s="101"/>
      <c r="G114" s="102"/>
      <c r="H114" s="372"/>
    </row>
    <row r="115" spans="1:9" ht="33.75" x14ac:dyDescent="0.2">
      <c r="A115" s="338" t="s">
        <v>875</v>
      </c>
      <c r="B115" s="30" t="s">
        <v>73</v>
      </c>
      <c r="C115" s="24" t="s">
        <v>280</v>
      </c>
      <c r="D115" s="20" t="s">
        <v>23</v>
      </c>
      <c r="E115" s="29">
        <v>6</v>
      </c>
      <c r="F115" s="70"/>
      <c r="G115" s="102"/>
      <c r="H115" s="372"/>
    </row>
    <row r="116" spans="1:9" ht="42" customHeight="1" x14ac:dyDescent="0.2">
      <c r="A116" s="338" t="s">
        <v>876</v>
      </c>
      <c r="B116" s="30" t="s">
        <v>74</v>
      </c>
      <c r="C116" s="24" t="s">
        <v>281</v>
      </c>
      <c r="D116" s="20" t="s">
        <v>24</v>
      </c>
      <c r="E116" s="29">
        <v>1</v>
      </c>
      <c r="F116" s="70"/>
      <c r="G116" s="102"/>
      <c r="H116" s="372"/>
    </row>
    <row r="117" spans="1:9" ht="12" customHeight="1" x14ac:dyDescent="0.2">
      <c r="A117" s="256" t="s">
        <v>877</v>
      </c>
      <c r="B117" s="30" t="s">
        <v>75</v>
      </c>
      <c r="C117" s="71" t="s">
        <v>283</v>
      </c>
      <c r="D117" s="20" t="s">
        <v>23</v>
      </c>
      <c r="E117" s="29">
        <v>8.64</v>
      </c>
      <c r="F117" s="70"/>
      <c r="G117" s="102"/>
      <c r="H117" s="372"/>
    </row>
    <row r="118" spans="1:9" ht="12" customHeight="1" x14ac:dyDescent="0.2">
      <c r="A118" s="256" t="s">
        <v>878</v>
      </c>
      <c r="B118" s="30" t="s">
        <v>76</v>
      </c>
      <c r="C118" s="24" t="s">
        <v>279</v>
      </c>
      <c r="D118" s="97" t="s">
        <v>24</v>
      </c>
      <c r="E118" s="29">
        <v>5</v>
      </c>
      <c r="F118" s="8"/>
      <c r="G118" s="102"/>
      <c r="H118" s="380"/>
      <c r="I118" s="6"/>
    </row>
    <row r="119" spans="1:9" ht="12" customHeight="1" x14ac:dyDescent="0.2">
      <c r="A119" s="337"/>
      <c r="B119" s="2" t="s">
        <v>4</v>
      </c>
      <c r="C119" s="11" t="s">
        <v>717</v>
      </c>
      <c r="D119" s="26"/>
      <c r="E119" s="27"/>
      <c r="F119" s="27"/>
      <c r="G119" s="28"/>
      <c r="H119" s="372"/>
    </row>
    <row r="120" spans="1:9" ht="12" customHeight="1" x14ac:dyDescent="0.2">
      <c r="A120" s="256" t="s">
        <v>879</v>
      </c>
      <c r="B120" s="23" t="s">
        <v>77</v>
      </c>
      <c r="C120" s="103" t="s">
        <v>373</v>
      </c>
      <c r="D120" s="10" t="s">
        <v>24</v>
      </c>
      <c r="E120" s="96">
        <v>8</v>
      </c>
      <c r="F120" s="8"/>
      <c r="G120" s="102"/>
      <c r="H120" s="372"/>
    </row>
    <row r="121" spans="1:9" ht="12" customHeight="1" x14ac:dyDescent="0.2">
      <c r="A121" s="256" t="s">
        <v>880</v>
      </c>
      <c r="B121" s="23" t="s">
        <v>78</v>
      </c>
      <c r="C121" s="103" t="s">
        <v>374</v>
      </c>
      <c r="D121" s="10" t="s">
        <v>24</v>
      </c>
      <c r="E121" s="96">
        <v>45</v>
      </c>
      <c r="F121" s="8"/>
      <c r="G121" s="102"/>
      <c r="H121" s="372"/>
    </row>
    <row r="122" spans="1:9" ht="12" customHeight="1" x14ac:dyDescent="0.2">
      <c r="A122" s="256" t="s">
        <v>881</v>
      </c>
      <c r="B122" s="23" t="s">
        <v>79</v>
      </c>
      <c r="C122" s="103" t="s">
        <v>375</v>
      </c>
      <c r="D122" s="10" t="s">
        <v>24</v>
      </c>
      <c r="E122" s="96">
        <v>53</v>
      </c>
      <c r="F122" s="8"/>
      <c r="G122" s="102"/>
      <c r="H122" s="372"/>
    </row>
    <row r="123" spans="1:9" ht="12" customHeight="1" x14ac:dyDescent="0.2">
      <c r="A123" s="256" t="s">
        <v>882</v>
      </c>
      <c r="B123" s="23" t="s">
        <v>354</v>
      </c>
      <c r="C123" s="103" t="s">
        <v>341</v>
      </c>
      <c r="D123" s="10" t="s">
        <v>23</v>
      </c>
      <c r="E123" s="8">
        <v>65</v>
      </c>
      <c r="F123" s="8"/>
      <c r="G123" s="102"/>
      <c r="H123" s="372"/>
    </row>
    <row r="124" spans="1:9" ht="12" customHeight="1" x14ac:dyDescent="0.2">
      <c r="A124" s="256" t="s">
        <v>883</v>
      </c>
      <c r="B124" s="251" t="s">
        <v>355</v>
      </c>
      <c r="C124" s="252" t="s">
        <v>372</v>
      </c>
      <c r="D124" s="31" t="s">
        <v>6</v>
      </c>
      <c r="E124" s="108">
        <v>110.35</v>
      </c>
      <c r="F124" s="108"/>
      <c r="G124" s="267"/>
      <c r="H124" s="372"/>
    </row>
    <row r="125" spans="1:9" ht="12" customHeight="1" x14ac:dyDescent="0.2">
      <c r="A125" s="256" t="s">
        <v>884</v>
      </c>
      <c r="B125" s="256" t="s">
        <v>382</v>
      </c>
      <c r="C125" s="143" t="s">
        <v>376</v>
      </c>
      <c r="D125" s="42" t="s">
        <v>6</v>
      </c>
      <c r="E125" s="105">
        <v>38.4</v>
      </c>
      <c r="F125" s="105"/>
      <c r="G125" s="80"/>
      <c r="H125" s="380"/>
      <c r="I125" s="6"/>
    </row>
    <row r="126" spans="1:9" ht="12" customHeight="1" x14ac:dyDescent="0.2">
      <c r="A126" s="337"/>
      <c r="B126" s="32" t="s">
        <v>4</v>
      </c>
      <c r="C126" s="41" t="s">
        <v>718</v>
      </c>
      <c r="D126" s="257"/>
      <c r="E126" s="208"/>
      <c r="F126" s="208"/>
      <c r="G126" s="208"/>
      <c r="H126" s="372"/>
    </row>
    <row r="127" spans="1:9" ht="22.5" x14ac:dyDescent="0.2">
      <c r="A127" s="256" t="s">
        <v>885</v>
      </c>
      <c r="B127" s="253" t="s">
        <v>80</v>
      </c>
      <c r="C127" s="254" t="s">
        <v>337</v>
      </c>
      <c r="D127" s="125" t="s">
        <v>24</v>
      </c>
      <c r="E127" s="268">
        <v>42</v>
      </c>
      <c r="F127" s="255"/>
      <c r="G127" s="276"/>
      <c r="H127" s="372"/>
    </row>
    <row r="128" spans="1:9" ht="12" customHeight="1" x14ac:dyDescent="0.2">
      <c r="A128" s="256" t="s">
        <v>886</v>
      </c>
      <c r="B128" s="89" t="s">
        <v>83</v>
      </c>
      <c r="C128" s="7" t="s">
        <v>377</v>
      </c>
      <c r="D128" s="10" t="s">
        <v>24</v>
      </c>
      <c r="E128" s="112">
        <v>56</v>
      </c>
      <c r="F128" s="96"/>
      <c r="G128" s="117"/>
      <c r="H128" s="372"/>
    </row>
    <row r="129" spans="1:10" ht="12" customHeight="1" x14ac:dyDescent="0.2">
      <c r="A129" s="256" t="s">
        <v>887</v>
      </c>
      <c r="B129" s="89" t="s">
        <v>84</v>
      </c>
      <c r="C129" s="7" t="s">
        <v>16</v>
      </c>
      <c r="D129" s="10" t="s">
        <v>24</v>
      </c>
      <c r="E129" s="112">
        <v>56</v>
      </c>
      <c r="F129" s="96"/>
      <c r="G129" s="117"/>
      <c r="H129" s="372"/>
    </row>
    <row r="130" spans="1:10" ht="12" customHeight="1" x14ac:dyDescent="0.2">
      <c r="A130" s="256" t="s">
        <v>888</v>
      </c>
      <c r="B130" s="89" t="s">
        <v>81</v>
      </c>
      <c r="C130" s="7" t="s">
        <v>338</v>
      </c>
      <c r="D130" s="10" t="s">
        <v>24</v>
      </c>
      <c r="E130" s="112">
        <v>22</v>
      </c>
      <c r="F130" s="96"/>
      <c r="G130" s="117"/>
      <c r="H130" s="372"/>
    </row>
    <row r="131" spans="1:10" ht="12" customHeight="1" x14ac:dyDescent="0.2">
      <c r="A131" s="256" t="s">
        <v>889</v>
      </c>
      <c r="B131" s="89" t="s">
        <v>85</v>
      </c>
      <c r="C131" s="7" t="s">
        <v>293</v>
      </c>
      <c r="D131" s="10" t="s">
        <v>24</v>
      </c>
      <c r="E131" s="112">
        <v>22</v>
      </c>
      <c r="F131" s="96"/>
      <c r="G131" s="117"/>
      <c r="H131" s="372"/>
    </row>
    <row r="132" spans="1:10" ht="12" customHeight="1" x14ac:dyDescent="0.2">
      <c r="A132" s="256" t="s">
        <v>890</v>
      </c>
      <c r="B132" s="89" t="s">
        <v>82</v>
      </c>
      <c r="C132" s="7" t="s">
        <v>285</v>
      </c>
      <c r="D132" s="10" t="s">
        <v>24</v>
      </c>
      <c r="E132" s="112">
        <v>33</v>
      </c>
      <c r="F132" s="96"/>
      <c r="G132" s="117"/>
      <c r="H132" s="372"/>
    </row>
    <row r="133" spans="1:10" ht="12" customHeight="1" x14ac:dyDescent="0.2">
      <c r="A133" s="256" t="s">
        <v>891</v>
      </c>
      <c r="B133" s="89" t="s">
        <v>295</v>
      </c>
      <c r="C133" s="7" t="s">
        <v>286</v>
      </c>
      <c r="D133" s="10" t="s">
        <v>24</v>
      </c>
      <c r="E133" s="112">
        <v>41</v>
      </c>
      <c r="F133" s="96"/>
      <c r="G133" s="117"/>
      <c r="H133" s="372"/>
    </row>
    <row r="134" spans="1:10" ht="12" customHeight="1" x14ac:dyDescent="0.2">
      <c r="A134" s="256" t="s">
        <v>892</v>
      </c>
      <c r="B134" s="89" t="s">
        <v>296</v>
      </c>
      <c r="C134" s="7" t="s">
        <v>287</v>
      </c>
      <c r="D134" s="10" t="s">
        <v>24</v>
      </c>
      <c r="E134" s="112">
        <v>34</v>
      </c>
      <c r="F134" s="96"/>
      <c r="G134" s="117"/>
      <c r="H134" s="372"/>
    </row>
    <row r="135" spans="1:10" ht="12" customHeight="1" x14ac:dyDescent="0.2">
      <c r="A135" s="256" t="s">
        <v>893</v>
      </c>
      <c r="B135" s="89" t="s">
        <v>86</v>
      </c>
      <c r="C135" s="7" t="s">
        <v>378</v>
      </c>
      <c r="D135" s="10" t="s">
        <v>6</v>
      </c>
      <c r="E135" s="96">
        <v>84.5</v>
      </c>
      <c r="F135" s="96"/>
      <c r="G135" s="117"/>
      <c r="H135" s="372"/>
    </row>
    <row r="136" spans="1:10" ht="12" customHeight="1" x14ac:dyDescent="0.2">
      <c r="A136" s="256" t="s">
        <v>894</v>
      </c>
      <c r="B136" s="89" t="s">
        <v>87</v>
      </c>
      <c r="C136" s="50" t="s">
        <v>297</v>
      </c>
      <c r="D136" s="20" t="s">
        <v>24</v>
      </c>
      <c r="E136" s="96">
        <v>2</v>
      </c>
      <c r="F136" s="96"/>
      <c r="G136" s="117"/>
      <c r="H136" s="372"/>
    </row>
    <row r="137" spans="1:10" ht="12" customHeight="1" x14ac:dyDescent="0.2">
      <c r="A137" s="256" t="s">
        <v>895</v>
      </c>
      <c r="B137" s="21" t="s">
        <v>258</v>
      </c>
      <c r="C137" s="24" t="s">
        <v>298</v>
      </c>
      <c r="D137" s="20" t="s">
        <v>24</v>
      </c>
      <c r="E137" s="107">
        <v>11</v>
      </c>
      <c r="F137" s="107"/>
      <c r="G137" s="119"/>
      <c r="H137" s="380"/>
    </row>
    <row r="138" spans="1:10" ht="12" customHeight="1" x14ac:dyDescent="0.2">
      <c r="A138" s="256" t="s">
        <v>896</v>
      </c>
      <c r="B138" s="16" t="s">
        <v>284</v>
      </c>
      <c r="C138" s="71" t="s">
        <v>379</v>
      </c>
      <c r="D138" s="20" t="s">
        <v>24</v>
      </c>
      <c r="E138" s="107">
        <v>13</v>
      </c>
      <c r="F138" s="107"/>
      <c r="G138" s="119"/>
      <c r="H138" s="380"/>
      <c r="I138" s="6"/>
    </row>
    <row r="139" spans="1:10" ht="12" customHeight="1" x14ac:dyDescent="0.2">
      <c r="A139" s="337"/>
      <c r="B139" s="2" t="s">
        <v>4</v>
      </c>
      <c r="C139" s="11" t="s">
        <v>719</v>
      </c>
      <c r="D139" s="26"/>
      <c r="E139" s="27"/>
      <c r="F139" s="27"/>
      <c r="G139" s="28"/>
      <c r="H139" s="372"/>
    </row>
    <row r="140" spans="1:10" ht="12" customHeight="1" x14ac:dyDescent="0.2">
      <c r="A140" s="256" t="s">
        <v>897</v>
      </c>
      <c r="B140" s="153" t="s">
        <v>578</v>
      </c>
      <c r="C140" s="252" t="s">
        <v>380</v>
      </c>
      <c r="D140" s="31" t="s">
        <v>6</v>
      </c>
      <c r="E140" s="108">
        <v>136.69</v>
      </c>
      <c r="F140" s="108"/>
      <c r="G140" s="267"/>
      <c r="H140" s="372"/>
      <c r="I140" s="190"/>
    </row>
    <row r="141" spans="1:10" ht="12" customHeight="1" x14ac:dyDescent="0.2">
      <c r="A141" s="338" t="s">
        <v>898</v>
      </c>
      <c r="B141" s="36" t="s">
        <v>88</v>
      </c>
      <c r="C141" s="143" t="s">
        <v>381</v>
      </c>
      <c r="D141" s="58" t="s">
        <v>6</v>
      </c>
      <c r="E141" s="188">
        <v>10.5</v>
      </c>
      <c r="F141" s="188"/>
      <c r="G141" s="109"/>
      <c r="H141" s="380"/>
      <c r="I141" s="189"/>
      <c r="J141" s="184"/>
    </row>
    <row r="142" spans="1:10" ht="12" customHeight="1" x14ac:dyDescent="0.2">
      <c r="A142" s="337"/>
      <c r="B142" s="64"/>
      <c r="C142" s="64" t="s">
        <v>645</v>
      </c>
      <c r="D142" s="64"/>
      <c r="E142" s="64"/>
      <c r="F142" s="64"/>
      <c r="G142" s="64"/>
      <c r="H142" s="380"/>
      <c r="I142" s="187"/>
      <c r="J142" s="184"/>
    </row>
    <row r="143" spans="1:10" ht="12" customHeight="1" x14ac:dyDescent="0.2">
      <c r="A143" s="256" t="s">
        <v>899</v>
      </c>
      <c r="B143" s="46" t="s">
        <v>571</v>
      </c>
      <c r="C143" s="181" t="s">
        <v>573</v>
      </c>
      <c r="D143" s="182" t="s">
        <v>24</v>
      </c>
      <c r="E143" s="174">
        <v>1</v>
      </c>
      <c r="F143" s="183"/>
      <c r="G143" s="275"/>
      <c r="H143" s="380"/>
      <c r="I143" s="189"/>
      <c r="J143" s="184"/>
    </row>
    <row r="144" spans="1:10" ht="12" customHeight="1" x14ac:dyDescent="0.2">
      <c r="A144" s="340" t="s">
        <v>900</v>
      </c>
      <c r="B144" s="341" t="s">
        <v>572</v>
      </c>
      <c r="C144" s="342" t="s">
        <v>574</v>
      </c>
      <c r="D144" s="343" t="s">
        <v>24</v>
      </c>
      <c r="E144" s="344">
        <v>1</v>
      </c>
      <c r="F144" s="345"/>
      <c r="G144" s="346"/>
      <c r="H144" s="380"/>
      <c r="I144" s="187"/>
      <c r="J144" s="184"/>
    </row>
    <row r="145" spans="1:195" ht="23.25" customHeight="1" x14ac:dyDescent="0.25">
      <c r="A145" s="43"/>
      <c r="B145" s="37"/>
      <c r="C145" s="291" t="s">
        <v>553</v>
      </c>
      <c r="D145" s="292"/>
      <c r="E145" s="292"/>
      <c r="F145" s="292"/>
      <c r="G145" s="293"/>
      <c r="H145" s="380"/>
      <c r="I145" s="187"/>
      <c r="J145" s="184"/>
    </row>
    <row r="146" spans="1:195" ht="17.25" customHeight="1" x14ac:dyDescent="0.25">
      <c r="A146" s="339"/>
      <c r="B146" s="222"/>
      <c r="C146" s="329" t="s">
        <v>720</v>
      </c>
      <c r="D146" s="330"/>
      <c r="E146" s="330"/>
      <c r="F146" s="330"/>
      <c r="G146" s="331"/>
      <c r="H146" s="372"/>
    </row>
    <row r="147" spans="1:195" s="33" customFormat="1" x14ac:dyDescent="0.2">
      <c r="A147" s="256">
        <v>120</v>
      </c>
      <c r="B147" s="36" t="s">
        <v>648</v>
      </c>
      <c r="C147" s="156" t="s">
        <v>492</v>
      </c>
      <c r="D147" s="58" t="s">
        <v>493</v>
      </c>
      <c r="E147" s="188">
        <v>1</v>
      </c>
      <c r="F147" s="197"/>
      <c r="G147" s="80"/>
      <c r="H147" s="383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</row>
    <row r="148" spans="1:195" s="33" customFormat="1" ht="22.5" x14ac:dyDescent="0.2">
      <c r="A148" s="338">
        <v>121</v>
      </c>
      <c r="B148" s="36" t="s">
        <v>649</v>
      </c>
      <c r="C148" s="156" t="s">
        <v>494</v>
      </c>
      <c r="D148" s="58" t="s">
        <v>493</v>
      </c>
      <c r="E148" s="188">
        <v>1</v>
      </c>
      <c r="F148" s="197"/>
      <c r="G148" s="109"/>
      <c r="H148" s="383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</row>
    <row r="149" spans="1:195" s="33" customFormat="1" ht="22.5" x14ac:dyDescent="0.2">
      <c r="A149" s="338">
        <v>122</v>
      </c>
      <c r="B149" s="36" t="s">
        <v>650</v>
      </c>
      <c r="C149" s="156" t="s">
        <v>495</v>
      </c>
      <c r="D149" s="58" t="s">
        <v>493</v>
      </c>
      <c r="E149" s="188">
        <v>1</v>
      </c>
      <c r="F149" s="197"/>
      <c r="G149" s="109"/>
      <c r="H149" s="383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</row>
    <row r="150" spans="1:195" s="33" customFormat="1" ht="21.75" customHeight="1" x14ac:dyDescent="0.2">
      <c r="A150" s="256">
        <v>123</v>
      </c>
      <c r="B150" s="36" t="s">
        <v>651</v>
      </c>
      <c r="C150" s="156" t="s">
        <v>496</v>
      </c>
      <c r="D150" s="58" t="s">
        <v>493</v>
      </c>
      <c r="E150" s="188">
        <v>1</v>
      </c>
      <c r="F150" s="197"/>
      <c r="G150" s="80"/>
      <c r="H150" s="380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</row>
    <row r="151" spans="1:195" s="33" customFormat="1" ht="24.75" customHeight="1" x14ac:dyDescent="0.2">
      <c r="A151" s="339"/>
      <c r="B151" s="158"/>
      <c r="C151" s="294" t="s">
        <v>721</v>
      </c>
      <c r="D151" s="295"/>
      <c r="E151" s="295"/>
      <c r="F151" s="295"/>
      <c r="G151" s="296"/>
      <c r="H151" s="380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</row>
    <row r="152" spans="1:195" s="33" customFormat="1" ht="20.100000000000001" customHeight="1" x14ac:dyDescent="0.2">
      <c r="A152" s="338">
        <v>124</v>
      </c>
      <c r="B152" s="36" t="s">
        <v>652</v>
      </c>
      <c r="C152" s="156" t="s">
        <v>499</v>
      </c>
      <c r="D152" s="58" t="s">
        <v>24</v>
      </c>
      <c r="E152" s="49">
        <v>333</v>
      </c>
      <c r="F152" s="161"/>
      <c r="G152" s="130"/>
      <c r="H152" s="383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</row>
    <row r="153" spans="1:195" s="33" customFormat="1" ht="20.100000000000001" customHeight="1" x14ac:dyDescent="0.2">
      <c r="A153" s="338">
        <v>125</v>
      </c>
      <c r="B153" s="36" t="s">
        <v>653</v>
      </c>
      <c r="C153" s="156" t="s">
        <v>500</v>
      </c>
      <c r="D153" s="58" t="s">
        <v>24</v>
      </c>
      <c r="E153" s="49">
        <f>21+22+10+24+31+27+25+40+24+30+30+29+19+14+2</f>
        <v>348</v>
      </c>
      <c r="F153" s="161"/>
      <c r="G153" s="130"/>
      <c r="H153" s="383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</row>
    <row r="154" spans="1:195" s="33" customFormat="1" ht="33.75" x14ac:dyDescent="0.2">
      <c r="A154" s="338">
        <v>126</v>
      </c>
      <c r="B154" s="36" t="s">
        <v>654</v>
      </c>
      <c r="C154" s="156" t="s">
        <v>501</v>
      </c>
      <c r="D154" s="58" t="s">
        <v>24</v>
      </c>
      <c r="E154" s="49">
        <v>2</v>
      </c>
      <c r="F154" s="161"/>
      <c r="G154" s="130"/>
      <c r="H154" s="383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</row>
    <row r="155" spans="1:195" s="33" customFormat="1" ht="33.75" x14ac:dyDescent="0.2">
      <c r="A155" s="338">
        <v>127</v>
      </c>
      <c r="B155" s="36" t="s">
        <v>655</v>
      </c>
      <c r="C155" s="156" t="s">
        <v>502</v>
      </c>
      <c r="D155" s="58" t="s">
        <v>24</v>
      </c>
      <c r="E155" s="49">
        <v>5</v>
      </c>
      <c r="F155" s="161"/>
      <c r="G155" s="130"/>
      <c r="H155" s="383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</row>
    <row r="156" spans="1:195" s="33" customFormat="1" ht="56.25" x14ac:dyDescent="0.2">
      <c r="A156" s="338">
        <v>128</v>
      </c>
      <c r="B156" s="36" t="s">
        <v>656</v>
      </c>
      <c r="C156" s="156" t="s">
        <v>503</v>
      </c>
      <c r="D156" s="58" t="s">
        <v>24</v>
      </c>
      <c r="E156" s="49">
        <f>4+3+4+4+4+4+4+4+4+4+4+3+4</f>
        <v>50</v>
      </c>
      <c r="F156" s="161"/>
      <c r="G156" s="130"/>
      <c r="H156" s="383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</row>
    <row r="157" spans="1:195" s="33" customFormat="1" ht="20.100000000000001" customHeight="1" x14ac:dyDescent="0.2">
      <c r="A157" s="338">
        <v>129</v>
      </c>
      <c r="B157" s="36" t="s">
        <v>658</v>
      </c>
      <c r="C157" s="156" t="s">
        <v>504</v>
      </c>
      <c r="D157" s="58" t="s">
        <v>24</v>
      </c>
      <c r="E157" s="49">
        <f>2+2+1+3+2+2+3+2+2+3+2+3+4+1+1</f>
        <v>33</v>
      </c>
      <c r="F157" s="161"/>
      <c r="G157" s="130"/>
      <c r="H157" s="383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</row>
    <row r="158" spans="1:195" s="33" customFormat="1" ht="20.100000000000001" customHeight="1" x14ac:dyDescent="0.2">
      <c r="A158" s="338">
        <v>130</v>
      </c>
      <c r="B158" s="36" t="s">
        <v>659</v>
      </c>
      <c r="C158" s="156" t="s">
        <v>505</v>
      </c>
      <c r="D158" s="58" t="s">
        <v>24</v>
      </c>
      <c r="E158" s="49">
        <v>2</v>
      </c>
      <c r="F158" s="161"/>
      <c r="G158" s="130"/>
      <c r="H158" s="383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</row>
    <row r="159" spans="1:195" s="33" customFormat="1" ht="45" x14ac:dyDescent="0.2">
      <c r="A159" s="338">
        <v>131</v>
      </c>
      <c r="B159" s="36" t="s">
        <v>657</v>
      </c>
      <c r="C159" s="156" t="s">
        <v>506</v>
      </c>
      <c r="D159" s="58" t="s">
        <v>23</v>
      </c>
      <c r="E159" s="160">
        <v>1820</v>
      </c>
      <c r="F159" s="161"/>
      <c r="G159" s="130"/>
      <c r="H159" s="383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</row>
    <row r="160" spans="1:195" ht="21" customHeight="1" x14ac:dyDescent="0.2">
      <c r="A160" s="338">
        <v>132</v>
      </c>
      <c r="B160" s="36" t="s">
        <v>660</v>
      </c>
      <c r="C160" s="156" t="s">
        <v>507</v>
      </c>
      <c r="D160" s="58" t="s">
        <v>24</v>
      </c>
      <c r="E160" s="49">
        <f>+E152+E155+E156+E157</f>
        <v>421</v>
      </c>
      <c r="F160" s="161"/>
      <c r="G160" s="130"/>
      <c r="H160" s="383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</row>
    <row r="161" spans="1:195" ht="12" customHeight="1" x14ac:dyDescent="0.2">
      <c r="A161" s="338">
        <v>133</v>
      </c>
      <c r="B161" s="36" t="s">
        <v>661</v>
      </c>
      <c r="C161" s="156" t="s">
        <v>497</v>
      </c>
      <c r="D161" s="58" t="s">
        <v>24</v>
      </c>
      <c r="E161" s="49">
        <f>+E153+E155</f>
        <v>353</v>
      </c>
      <c r="F161" s="161"/>
      <c r="G161" s="130"/>
      <c r="H161" s="383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</row>
    <row r="162" spans="1:195" ht="12" customHeight="1" x14ac:dyDescent="0.2">
      <c r="A162" s="338">
        <v>134</v>
      </c>
      <c r="B162" s="36" t="s">
        <v>662</v>
      </c>
      <c r="C162" s="156" t="s">
        <v>498</v>
      </c>
      <c r="D162" s="58" t="s">
        <v>24</v>
      </c>
      <c r="E162" s="49">
        <f>+E158</f>
        <v>2</v>
      </c>
      <c r="F162" s="161"/>
      <c r="G162" s="130"/>
      <c r="H162" s="384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</row>
    <row r="163" spans="1:195" ht="12" customHeight="1" x14ac:dyDescent="0.2">
      <c r="A163" s="339"/>
      <c r="B163" s="36"/>
      <c r="C163" s="294" t="s">
        <v>743</v>
      </c>
      <c r="D163" s="295"/>
      <c r="E163" s="295"/>
      <c r="F163" s="295"/>
      <c r="G163" s="296"/>
      <c r="H163" s="384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</row>
    <row r="164" spans="1:195" ht="33.75" x14ac:dyDescent="0.2">
      <c r="A164" s="58">
        <v>135</v>
      </c>
      <c r="B164" s="36" t="s">
        <v>663</v>
      </c>
      <c r="C164" s="156" t="s">
        <v>523</v>
      </c>
      <c r="D164" s="58" t="s">
        <v>24</v>
      </c>
      <c r="E164" s="54">
        <v>802</v>
      </c>
      <c r="F164" s="161"/>
      <c r="G164" s="130"/>
      <c r="H164" s="383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</row>
    <row r="165" spans="1:195" ht="33.75" x14ac:dyDescent="0.2">
      <c r="A165" s="58">
        <v>136</v>
      </c>
      <c r="B165" s="36" t="s">
        <v>664</v>
      </c>
      <c r="C165" s="156" t="s">
        <v>522</v>
      </c>
      <c r="D165" s="58" t="s">
        <v>24</v>
      </c>
      <c r="E165" s="54">
        <f>+E179+E180</f>
        <v>239</v>
      </c>
      <c r="F165" s="161"/>
      <c r="G165" s="130"/>
      <c r="H165" s="383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</row>
    <row r="166" spans="1:195" ht="22.5" x14ac:dyDescent="0.2">
      <c r="A166" s="58">
        <v>137</v>
      </c>
      <c r="B166" s="36" t="s">
        <v>665</v>
      </c>
      <c r="C166" s="156" t="s">
        <v>524</v>
      </c>
      <c r="D166" s="58" t="s">
        <v>24</v>
      </c>
      <c r="E166" s="54">
        <f>+E182</f>
        <v>146</v>
      </c>
      <c r="F166" s="161"/>
      <c r="G166" s="130"/>
      <c r="H166" s="383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</row>
    <row r="167" spans="1:195" ht="22.5" x14ac:dyDescent="0.2">
      <c r="A167" s="58">
        <v>138</v>
      </c>
      <c r="B167" s="36" t="s">
        <v>666</v>
      </c>
      <c r="C167" s="156" t="s">
        <v>525</v>
      </c>
      <c r="D167" s="58" t="s">
        <v>24</v>
      </c>
      <c r="E167" s="54">
        <f>+E183</f>
        <v>3</v>
      </c>
      <c r="F167" s="161"/>
      <c r="G167" s="130"/>
      <c r="H167" s="383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</row>
    <row r="168" spans="1:195" ht="22.5" x14ac:dyDescent="0.2">
      <c r="A168" s="58">
        <v>139</v>
      </c>
      <c r="B168" s="36" t="s">
        <v>667</v>
      </c>
      <c r="C168" s="156" t="s">
        <v>526</v>
      </c>
      <c r="D168" s="58" t="s">
        <v>24</v>
      </c>
      <c r="E168" s="54">
        <f>+E184</f>
        <v>6</v>
      </c>
      <c r="F168" s="161"/>
      <c r="G168" s="130"/>
      <c r="H168" s="383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</row>
    <row r="169" spans="1:195" ht="33.75" x14ac:dyDescent="0.2">
      <c r="A169" s="58">
        <v>140</v>
      </c>
      <c r="B169" s="36" t="s">
        <v>668</v>
      </c>
      <c r="C169" s="156" t="s">
        <v>508</v>
      </c>
      <c r="D169" s="58" t="s">
        <v>24</v>
      </c>
      <c r="E169" s="54">
        <f>1+2+1+2+1+1+1+2+1+1+1+1</f>
        <v>15</v>
      </c>
      <c r="F169" s="161"/>
      <c r="G169" s="130"/>
      <c r="H169" s="383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</row>
    <row r="170" spans="1:195" ht="22.5" x14ac:dyDescent="0.2">
      <c r="A170" s="58">
        <v>141</v>
      </c>
      <c r="B170" s="36" t="s">
        <v>669</v>
      </c>
      <c r="C170" s="156" t="s">
        <v>527</v>
      </c>
      <c r="D170" s="58" t="s">
        <v>24</v>
      </c>
      <c r="E170" s="54">
        <f>+E185</f>
        <v>17</v>
      </c>
      <c r="F170" s="161"/>
      <c r="G170" s="130"/>
      <c r="H170" s="383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</row>
    <row r="171" spans="1:195" ht="22.5" x14ac:dyDescent="0.2">
      <c r="A171" s="58">
        <v>142</v>
      </c>
      <c r="B171" s="36" t="s">
        <v>670</v>
      </c>
      <c r="C171" s="156" t="s">
        <v>528</v>
      </c>
      <c r="D171" s="58" t="s">
        <v>24</v>
      </c>
      <c r="E171" s="54">
        <f>+E186</f>
        <v>62</v>
      </c>
      <c r="F171" s="161"/>
      <c r="G171" s="130"/>
      <c r="H171" s="383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</row>
    <row r="172" spans="1:195" ht="33.75" x14ac:dyDescent="0.2">
      <c r="A172" s="58">
        <v>143</v>
      </c>
      <c r="B172" s="36" t="s">
        <v>671</v>
      </c>
      <c r="C172" s="156" t="s">
        <v>529</v>
      </c>
      <c r="D172" s="58" t="s">
        <v>24</v>
      </c>
      <c r="E172" s="54">
        <f>3+3+2+4+3+3+3+3+3+3+3+3+4+2+1</f>
        <v>43</v>
      </c>
      <c r="F172" s="161"/>
      <c r="G172" s="130"/>
      <c r="H172" s="383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</row>
    <row r="173" spans="1:195" ht="33.75" x14ac:dyDescent="0.2">
      <c r="A173" s="58">
        <v>144</v>
      </c>
      <c r="B173" s="36" t="s">
        <v>672</v>
      </c>
      <c r="C173" s="156" t="s">
        <v>509</v>
      </c>
      <c r="D173" s="58" t="s">
        <v>24</v>
      </c>
      <c r="E173" s="54">
        <f>26+30</f>
        <v>56</v>
      </c>
      <c r="F173" s="161"/>
      <c r="G173" s="130"/>
      <c r="H173" s="383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</row>
    <row r="174" spans="1:195" ht="33.75" x14ac:dyDescent="0.2">
      <c r="A174" s="58">
        <v>145</v>
      </c>
      <c r="B174" s="36" t="s">
        <v>673</v>
      </c>
      <c r="C174" s="156" t="s">
        <v>510</v>
      </c>
      <c r="D174" s="58" t="s">
        <v>23</v>
      </c>
      <c r="E174" s="54">
        <v>610</v>
      </c>
      <c r="F174" s="161"/>
      <c r="G174" s="130"/>
      <c r="H174" s="383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</row>
    <row r="175" spans="1:195" ht="22.5" x14ac:dyDescent="0.2">
      <c r="A175" s="48">
        <v>146</v>
      </c>
      <c r="B175" s="36" t="s">
        <v>674</v>
      </c>
      <c r="C175" s="156" t="s">
        <v>511</v>
      </c>
      <c r="D175" s="58" t="s">
        <v>24</v>
      </c>
      <c r="E175" s="54">
        <f>24+24+36+38+37+38+30+38+38+40+34+31+36+38+28</f>
        <v>510</v>
      </c>
      <c r="F175" s="161"/>
      <c r="G175" s="130"/>
      <c r="H175" s="383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</row>
    <row r="176" spans="1:195" ht="22.5" x14ac:dyDescent="0.2">
      <c r="A176" s="48">
        <v>147</v>
      </c>
      <c r="B176" s="36" t="s">
        <v>675</v>
      </c>
      <c r="C176" s="156" t="s">
        <v>512</v>
      </c>
      <c r="D176" s="58" t="s">
        <v>24</v>
      </c>
      <c r="E176" s="54">
        <f>4+4+21+4+8+4+4+4+4+5+19+4+4+4+8+9+6</f>
        <v>116</v>
      </c>
      <c r="F176" s="161"/>
      <c r="G176" s="130"/>
      <c r="H176" s="383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</row>
    <row r="177" spans="1:196" s="33" customFormat="1" ht="22.5" x14ac:dyDescent="0.2">
      <c r="A177" s="48">
        <v>148</v>
      </c>
      <c r="B177" s="36" t="s">
        <v>676</v>
      </c>
      <c r="C177" s="156" t="s">
        <v>513</v>
      </c>
      <c r="D177" s="58" t="s">
        <v>24</v>
      </c>
      <c r="E177" s="54">
        <f>5+6+5+12+8+6+4+6+6+7+8+4+6+1</f>
        <v>84</v>
      </c>
      <c r="F177" s="161"/>
      <c r="G177" s="130"/>
      <c r="H177" s="383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5"/>
    </row>
    <row r="178" spans="1:196" s="33" customFormat="1" ht="22.5" x14ac:dyDescent="0.2">
      <c r="A178" s="48">
        <v>149</v>
      </c>
      <c r="B178" s="36" t="s">
        <v>677</v>
      </c>
      <c r="C178" s="156" t="s">
        <v>514</v>
      </c>
      <c r="D178" s="58" t="s">
        <v>24</v>
      </c>
      <c r="E178" s="54">
        <v>30</v>
      </c>
      <c r="F178" s="161"/>
      <c r="G178" s="130"/>
      <c r="H178" s="383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5"/>
    </row>
    <row r="179" spans="1:196" s="33" customFormat="1" ht="22.5" x14ac:dyDescent="0.2">
      <c r="A179" s="48">
        <v>150</v>
      </c>
      <c r="B179" s="36" t="s">
        <v>678</v>
      </c>
      <c r="C179" s="156" t="s">
        <v>530</v>
      </c>
      <c r="D179" s="58" t="s">
        <v>24</v>
      </c>
      <c r="E179" s="54">
        <f>12+12+23+15+12+12+12+12+11+12+11+10+10+12+13+7+7</f>
        <v>203</v>
      </c>
      <c r="F179" s="161"/>
      <c r="G179" s="130"/>
      <c r="H179" s="383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5"/>
    </row>
    <row r="180" spans="1:196" s="33" customFormat="1" ht="22.5" x14ac:dyDescent="0.2">
      <c r="A180" s="48">
        <v>151</v>
      </c>
      <c r="B180" s="36" t="s">
        <v>679</v>
      </c>
      <c r="C180" s="156" t="s">
        <v>515</v>
      </c>
      <c r="D180" s="58" t="s">
        <v>24</v>
      </c>
      <c r="E180" s="54">
        <f>1+2+6+2*13+1</f>
        <v>36</v>
      </c>
      <c r="F180" s="161"/>
      <c r="G180" s="130"/>
      <c r="H180" s="383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5"/>
    </row>
    <row r="181" spans="1:196" s="33" customFormat="1" ht="33.75" x14ac:dyDescent="0.2">
      <c r="A181" s="48">
        <v>152</v>
      </c>
      <c r="B181" s="36" t="s">
        <v>680</v>
      </c>
      <c r="C181" s="156" t="s">
        <v>516</v>
      </c>
      <c r="D181" s="58" t="s">
        <v>24</v>
      </c>
      <c r="E181" s="54">
        <v>3</v>
      </c>
      <c r="F181" s="161"/>
      <c r="G181" s="130"/>
      <c r="H181" s="383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5"/>
    </row>
    <row r="182" spans="1:196" s="33" customFormat="1" ht="22.5" x14ac:dyDescent="0.2">
      <c r="A182" s="48">
        <v>153</v>
      </c>
      <c r="B182" s="36" t="s">
        <v>681</v>
      </c>
      <c r="C182" s="156" t="s">
        <v>517</v>
      </c>
      <c r="D182" s="58" t="s">
        <v>24</v>
      </c>
      <c r="E182" s="54">
        <f>3+5+18+9+9+14+10+6+9+12+9+9+10+7+6+8+2</f>
        <v>146</v>
      </c>
      <c r="F182" s="161"/>
      <c r="G182" s="130"/>
      <c r="H182" s="383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5"/>
    </row>
    <row r="183" spans="1:196" s="33" customFormat="1" ht="22.5" x14ac:dyDescent="0.2">
      <c r="A183" s="48">
        <v>154</v>
      </c>
      <c r="B183" s="36" t="s">
        <v>682</v>
      </c>
      <c r="C183" s="156" t="s">
        <v>518</v>
      </c>
      <c r="D183" s="58" t="s">
        <v>24</v>
      </c>
      <c r="E183" s="54">
        <f>1+2</f>
        <v>3</v>
      </c>
      <c r="F183" s="161"/>
      <c r="G183" s="130"/>
      <c r="H183" s="383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5"/>
    </row>
    <row r="184" spans="1:196" s="33" customFormat="1" ht="12" customHeight="1" x14ac:dyDescent="0.2">
      <c r="A184" s="58">
        <v>155</v>
      </c>
      <c r="B184" s="36" t="s">
        <v>683</v>
      </c>
      <c r="C184" s="156" t="s">
        <v>519</v>
      </c>
      <c r="D184" s="58" t="s">
        <v>24</v>
      </c>
      <c r="E184" s="54">
        <f>2+2+2</f>
        <v>6</v>
      </c>
      <c r="F184" s="161"/>
      <c r="G184" s="130"/>
      <c r="H184" s="383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5"/>
    </row>
    <row r="185" spans="1:196" ht="12" customHeight="1" x14ac:dyDescent="0.2">
      <c r="A185" s="58">
        <v>156</v>
      </c>
      <c r="B185" s="36" t="s">
        <v>684</v>
      </c>
      <c r="C185" s="156" t="s">
        <v>520</v>
      </c>
      <c r="D185" s="58" t="s">
        <v>24</v>
      </c>
      <c r="E185" s="54">
        <v>17</v>
      </c>
      <c r="F185" s="161"/>
      <c r="G185" s="130"/>
      <c r="H185" s="383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</row>
    <row r="186" spans="1:196" ht="12" customHeight="1" x14ac:dyDescent="0.2">
      <c r="A186" s="58">
        <v>157</v>
      </c>
      <c r="B186" s="36" t="s">
        <v>685</v>
      </c>
      <c r="C186" s="156" t="s">
        <v>521</v>
      </c>
      <c r="D186" s="58" t="s">
        <v>24</v>
      </c>
      <c r="E186" s="54">
        <f>7+5+3+3+2+3+3+3+4+4+3+3+3+4+7+3+2</f>
        <v>62</v>
      </c>
      <c r="F186" s="161"/>
      <c r="G186" s="130"/>
      <c r="H186" s="385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</row>
    <row r="187" spans="1:196" ht="22.5" x14ac:dyDescent="0.2">
      <c r="A187" s="339"/>
      <c r="B187" s="36"/>
      <c r="C187" s="294" t="s">
        <v>722</v>
      </c>
      <c r="D187" s="295"/>
      <c r="E187" s="295"/>
      <c r="F187" s="295"/>
      <c r="G187" s="296"/>
      <c r="H187" s="385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</row>
    <row r="188" spans="1:196" ht="33.75" x14ac:dyDescent="0.2">
      <c r="A188" s="58">
        <v>158</v>
      </c>
      <c r="B188" s="36" t="s">
        <v>686</v>
      </c>
      <c r="C188" s="156" t="s">
        <v>538</v>
      </c>
      <c r="D188" s="58" t="s">
        <v>23</v>
      </c>
      <c r="E188" s="49">
        <f>57*14+20</f>
        <v>818</v>
      </c>
      <c r="F188" s="161"/>
      <c r="G188" s="130"/>
      <c r="H188" s="383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</row>
    <row r="189" spans="1:196" ht="12" customHeight="1" x14ac:dyDescent="0.2">
      <c r="A189" s="58">
        <v>159</v>
      </c>
      <c r="B189" s="36" t="s">
        <v>687</v>
      </c>
      <c r="C189" s="156" t="s">
        <v>531</v>
      </c>
      <c r="D189" s="58" t="s">
        <v>24</v>
      </c>
      <c r="E189" s="161">
        <f>3+3+4+4+4+4+4+4+4+4+4+4+4+4+4</f>
        <v>58</v>
      </c>
      <c r="F189" s="161"/>
      <c r="G189" s="129"/>
      <c r="H189" s="383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</row>
    <row r="190" spans="1:196" ht="12" customHeight="1" x14ac:dyDescent="0.2">
      <c r="A190" s="58">
        <v>160</v>
      </c>
      <c r="B190" s="36" t="s">
        <v>688</v>
      </c>
      <c r="C190" s="156" t="s">
        <v>532</v>
      </c>
      <c r="D190" s="58" t="s">
        <v>24</v>
      </c>
      <c r="E190" s="161">
        <f>9+9+11+10+10+11+10+10+11+10+11+11+4+4+6+2+4*12+6</f>
        <v>193</v>
      </c>
      <c r="F190" s="161"/>
      <c r="G190" s="129"/>
      <c r="H190" s="383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</row>
    <row r="191" spans="1:196" ht="12" customHeight="1" x14ac:dyDescent="0.2">
      <c r="A191" s="58">
        <v>161</v>
      </c>
      <c r="B191" s="36" t="s">
        <v>90</v>
      </c>
      <c r="C191" s="156" t="s">
        <v>533</v>
      </c>
      <c r="D191" s="58" t="s">
        <v>24</v>
      </c>
      <c r="E191" s="161">
        <v>2</v>
      </c>
      <c r="F191" s="161"/>
      <c r="G191" s="129"/>
      <c r="H191" s="383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</row>
    <row r="192" spans="1:196" ht="12" customHeight="1" x14ac:dyDescent="0.2">
      <c r="A192" s="58">
        <v>162</v>
      </c>
      <c r="B192" s="36" t="s">
        <v>689</v>
      </c>
      <c r="C192" s="156" t="s">
        <v>534</v>
      </c>
      <c r="D192" s="58" t="s">
        <v>24</v>
      </c>
      <c r="E192" s="161">
        <v>16</v>
      </c>
      <c r="F192" s="161"/>
      <c r="G192" s="129"/>
      <c r="H192" s="383"/>
      <c r="I192" s="39"/>
      <c r="J192" s="353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</row>
    <row r="193" spans="1:195" ht="12" customHeight="1" x14ac:dyDescent="0.2">
      <c r="A193" s="58">
        <v>163</v>
      </c>
      <c r="B193" s="36" t="s">
        <v>690</v>
      </c>
      <c r="C193" s="156" t="s">
        <v>535</v>
      </c>
      <c r="D193" s="58" t="s">
        <v>24</v>
      </c>
      <c r="E193" s="161">
        <v>2</v>
      </c>
      <c r="F193" s="161"/>
      <c r="G193" s="129"/>
      <c r="H193" s="383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</row>
    <row r="194" spans="1:195" ht="12" customHeight="1" x14ac:dyDescent="0.2">
      <c r="A194" s="58">
        <v>164</v>
      </c>
      <c r="B194" s="36" t="s">
        <v>691</v>
      </c>
      <c r="C194" s="156" t="s">
        <v>536</v>
      </c>
      <c r="D194" s="58" t="s">
        <v>24</v>
      </c>
      <c r="E194" s="161">
        <v>2</v>
      </c>
      <c r="F194" s="161"/>
      <c r="G194" s="129"/>
      <c r="H194" s="383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</row>
    <row r="195" spans="1:195" ht="12" customHeight="1" x14ac:dyDescent="0.2">
      <c r="A195" s="58">
        <v>165</v>
      </c>
      <c r="B195" s="36" t="s">
        <v>692</v>
      </c>
      <c r="C195" s="156" t="s">
        <v>537</v>
      </c>
      <c r="D195" s="58" t="s">
        <v>24</v>
      </c>
      <c r="E195" s="161">
        <v>14</v>
      </c>
      <c r="F195" s="161"/>
      <c r="G195" s="129"/>
      <c r="H195" s="385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</row>
    <row r="196" spans="1:195" ht="12" customHeight="1" x14ac:dyDescent="0.2">
      <c r="A196" s="339"/>
      <c r="B196" s="36"/>
      <c r="C196" s="297" t="s">
        <v>744</v>
      </c>
      <c r="D196" s="298"/>
      <c r="E196" s="298"/>
      <c r="F196" s="298"/>
      <c r="G196" s="299"/>
      <c r="H196" s="385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</row>
    <row r="197" spans="1:195" ht="22.5" x14ac:dyDescent="0.2">
      <c r="A197" s="58">
        <v>166</v>
      </c>
      <c r="B197" s="36" t="s">
        <v>693</v>
      </c>
      <c r="C197" s="156" t="s">
        <v>539</v>
      </c>
      <c r="D197" s="58" t="s">
        <v>23</v>
      </c>
      <c r="E197" s="162">
        <v>167</v>
      </c>
      <c r="F197" s="164"/>
      <c r="G197" s="354"/>
      <c r="H197" s="385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</row>
    <row r="198" spans="1:195" ht="22.5" x14ac:dyDescent="0.2">
      <c r="A198" s="58">
        <v>167</v>
      </c>
      <c r="B198" s="36" t="s">
        <v>694</v>
      </c>
      <c r="C198" s="156" t="s">
        <v>540</v>
      </c>
      <c r="D198" s="58" t="s">
        <v>23</v>
      </c>
      <c r="E198" s="162">
        <v>700</v>
      </c>
      <c r="F198" s="163"/>
      <c r="G198" s="354"/>
      <c r="H198" s="385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</row>
    <row r="199" spans="1:195" ht="22.5" x14ac:dyDescent="0.2">
      <c r="A199" s="58">
        <v>168</v>
      </c>
      <c r="B199" s="36" t="s">
        <v>695</v>
      </c>
      <c r="C199" s="156" t="s">
        <v>541</v>
      </c>
      <c r="D199" s="58" t="s">
        <v>23</v>
      </c>
      <c r="E199" s="162">
        <v>85</v>
      </c>
      <c r="F199" s="163"/>
      <c r="G199" s="354"/>
      <c r="H199" s="385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</row>
    <row r="200" spans="1:195" ht="22.5" x14ac:dyDescent="0.2">
      <c r="A200" s="58">
        <v>169</v>
      </c>
      <c r="B200" s="36" t="s">
        <v>696</v>
      </c>
      <c r="C200" s="156" t="s">
        <v>542</v>
      </c>
      <c r="D200" s="58" t="s">
        <v>23</v>
      </c>
      <c r="E200" s="162">
        <v>435</v>
      </c>
      <c r="F200" s="163"/>
      <c r="G200" s="354"/>
      <c r="H200" s="385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</row>
    <row r="201" spans="1:195" ht="23.25" customHeight="1" x14ac:dyDescent="0.2">
      <c r="A201" s="58">
        <v>170</v>
      </c>
      <c r="B201" s="36" t="s">
        <v>697</v>
      </c>
      <c r="C201" s="166" t="s">
        <v>543</v>
      </c>
      <c r="D201" s="58" t="s">
        <v>23</v>
      </c>
      <c r="E201" s="162">
        <v>468</v>
      </c>
      <c r="F201" s="163"/>
      <c r="G201" s="354"/>
      <c r="H201" s="385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</row>
    <row r="202" spans="1:195" ht="24" customHeight="1" x14ac:dyDescent="0.2">
      <c r="A202" s="58">
        <v>171</v>
      </c>
      <c r="B202" s="36" t="s">
        <v>698</v>
      </c>
      <c r="C202" s="166" t="s">
        <v>544</v>
      </c>
      <c r="D202" s="58" t="s">
        <v>23</v>
      </c>
      <c r="E202" s="162">
        <v>195</v>
      </c>
      <c r="F202" s="163"/>
      <c r="G202" s="354"/>
      <c r="H202" s="385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</row>
    <row r="203" spans="1:195" ht="24.75" customHeight="1" x14ac:dyDescent="0.2">
      <c r="A203" s="58">
        <v>172</v>
      </c>
      <c r="B203" s="36" t="s">
        <v>699</v>
      </c>
      <c r="C203" s="167" t="s">
        <v>545</v>
      </c>
      <c r="D203" s="157" t="s">
        <v>23</v>
      </c>
      <c r="E203" s="168">
        <f>40+15*4</f>
        <v>100</v>
      </c>
      <c r="F203" s="169"/>
      <c r="G203" s="354"/>
      <c r="H203" s="386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</row>
    <row r="204" spans="1:195" ht="22.5" x14ac:dyDescent="0.2">
      <c r="A204" s="339"/>
      <c r="B204" s="36"/>
      <c r="C204" s="294" t="s">
        <v>723</v>
      </c>
      <c r="D204" s="295"/>
      <c r="E204" s="295"/>
      <c r="F204" s="295"/>
      <c r="G204" s="296"/>
      <c r="H204" s="386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</row>
    <row r="205" spans="1:195" ht="33.75" x14ac:dyDescent="0.2">
      <c r="A205" s="58">
        <v>173</v>
      </c>
      <c r="B205" s="36" t="s">
        <v>700</v>
      </c>
      <c r="C205" s="156" t="s">
        <v>546</v>
      </c>
      <c r="D205" s="58" t="s">
        <v>24</v>
      </c>
      <c r="E205" s="284">
        <v>34</v>
      </c>
      <c r="F205" s="164"/>
      <c r="G205" s="355"/>
      <c r="H205" s="385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</row>
    <row r="206" spans="1:195" ht="22.5" x14ac:dyDescent="0.2">
      <c r="A206" s="58">
        <v>174</v>
      </c>
      <c r="B206" s="36" t="s">
        <v>701</v>
      </c>
      <c r="C206" s="156" t="s">
        <v>547</v>
      </c>
      <c r="D206" s="58" t="s">
        <v>23</v>
      </c>
      <c r="E206" s="162">
        <v>50</v>
      </c>
      <c r="F206" s="163"/>
      <c r="G206" s="354"/>
      <c r="H206" s="385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</row>
    <row r="207" spans="1:195" ht="22.5" x14ac:dyDescent="0.2">
      <c r="A207" s="58">
        <v>175</v>
      </c>
      <c r="B207" s="36" t="s">
        <v>702</v>
      </c>
      <c r="C207" s="156" t="s">
        <v>548</v>
      </c>
      <c r="D207" s="58" t="s">
        <v>23</v>
      </c>
      <c r="E207" s="162">
        <v>120</v>
      </c>
      <c r="F207" s="163"/>
      <c r="G207" s="354"/>
      <c r="H207" s="385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</row>
    <row r="208" spans="1:195" ht="33.75" x14ac:dyDescent="0.2">
      <c r="A208" s="58">
        <v>176</v>
      </c>
      <c r="B208" s="36" t="s">
        <v>703</v>
      </c>
      <c r="C208" s="156" t="s">
        <v>549</v>
      </c>
      <c r="D208" s="58" t="s">
        <v>24</v>
      </c>
      <c r="E208" s="162">
        <v>1</v>
      </c>
      <c r="F208" s="163"/>
      <c r="G208" s="354"/>
      <c r="H208" s="385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</row>
    <row r="209" spans="1:195" ht="12" customHeight="1" x14ac:dyDescent="0.2">
      <c r="A209" s="58">
        <v>177</v>
      </c>
      <c r="B209" s="36" t="s">
        <v>704</v>
      </c>
      <c r="C209" s="166" t="s">
        <v>550</v>
      </c>
      <c r="D209" s="58" t="s">
        <v>24</v>
      </c>
      <c r="E209" s="162">
        <v>1</v>
      </c>
      <c r="F209" s="163"/>
      <c r="G209" s="354"/>
      <c r="H209" s="385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</row>
    <row r="210" spans="1:195" ht="12" customHeight="1" x14ac:dyDescent="0.2">
      <c r="A210" s="58">
        <v>178</v>
      </c>
      <c r="B210" s="36" t="s">
        <v>705</v>
      </c>
      <c r="C210" s="166" t="s">
        <v>551</v>
      </c>
      <c r="D210" s="58" t="s">
        <v>23</v>
      </c>
      <c r="E210" s="159">
        <v>40</v>
      </c>
      <c r="F210" s="163"/>
      <c r="G210" s="354"/>
      <c r="H210" s="385"/>
      <c r="I210" s="247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</row>
    <row r="211" spans="1:195" ht="12" customHeight="1" x14ac:dyDescent="0.2">
      <c r="A211" s="58">
        <v>179</v>
      </c>
      <c r="B211" s="37" t="s">
        <v>706</v>
      </c>
      <c r="C211" s="224" t="s">
        <v>552</v>
      </c>
      <c r="D211" s="157" t="s">
        <v>24</v>
      </c>
      <c r="E211" s="225">
        <v>34</v>
      </c>
      <c r="F211" s="226"/>
      <c r="G211" s="277"/>
      <c r="H211" s="386"/>
      <c r="I211" s="20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</row>
    <row r="212" spans="1:195" ht="22.5" x14ac:dyDescent="0.2">
      <c r="A212" s="339"/>
      <c r="B212" s="158"/>
      <c r="C212" s="294" t="s">
        <v>647</v>
      </c>
      <c r="D212" s="295"/>
      <c r="E212" s="295"/>
      <c r="F212" s="295"/>
      <c r="G212" s="296"/>
      <c r="H212" s="386"/>
      <c r="I212" s="20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</row>
    <row r="213" spans="1:195" ht="33.75" x14ac:dyDescent="0.2">
      <c r="A213" s="58">
        <v>180</v>
      </c>
      <c r="B213" s="210" t="s">
        <v>778</v>
      </c>
      <c r="C213" s="215" t="s">
        <v>975</v>
      </c>
      <c r="D213" s="216" t="s">
        <v>23</v>
      </c>
      <c r="E213" s="211">
        <v>25</v>
      </c>
      <c r="F213" s="212"/>
      <c r="G213" s="356"/>
      <c r="H213" s="386"/>
      <c r="I213" s="20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</row>
    <row r="214" spans="1:195" ht="22.5" x14ac:dyDescent="0.2">
      <c r="A214" s="58">
        <v>181</v>
      </c>
      <c r="B214" s="210" t="s">
        <v>779</v>
      </c>
      <c r="C214" s="215" t="s">
        <v>976</v>
      </c>
      <c r="D214" s="216" t="s">
        <v>750</v>
      </c>
      <c r="E214" s="211">
        <v>1</v>
      </c>
      <c r="F214" s="212"/>
      <c r="G214" s="356"/>
      <c r="H214" s="386"/>
      <c r="I214" s="20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</row>
    <row r="215" spans="1:195" ht="22.5" x14ac:dyDescent="0.2">
      <c r="A215" s="58">
        <v>182</v>
      </c>
      <c r="B215" s="210" t="s">
        <v>780</v>
      </c>
      <c r="C215" s="215" t="s">
        <v>977</v>
      </c>
      <c r="D215" s="216" t="s">
        <v>750</v>
      </c>
      <c r="E215" s="211">
        <v>1</v>
      </c>
      <c r="F215" s="212"/>
      <c r="G215" s="356"/>
      <c r="H215" s="386"/>
      <c r="I215" s="20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</row>
    <row r="216" spans="1:195" ht="22.5" x14ac:dyDescent="0.2">
      <c r="A216" s="58">
        <v>183</v>
      </c>
      <c r="B216" s="210" t="s">
        <v>752</v>
      </c>
      <c r="C216" s="215" t="s">
        <v>978</v>
      </c>
      <c r="D216" s="216" t="s">
        <v>23</v>
      </c>
      <c r="E216" s="213">
        <v>15</v>
      </c>
      <c r="F216" s="214"/>
      <c r="G216" s="357"/>
      <c r="H216" s="386"/>
      <c r="I216" s="20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</row>
    <row r="217" spans="1:195" ht="12" customHeight="1" x14ac:dyDescent="0.2">
      <c r="A217" s="58">
        <v>184</v>
      </c>
      <c r="B217" s="210" t="s">
        <v>753</v>
      </c>
      <c r="C217" s="215" t="s">
        <v>979</v>
      </c>
      <c r="D217" s="216" t="s">
        <v>24</v>
      </c>
      <c r="E217" s="211">
        <v>1</v>
      </c>
      <c r="F217" s="212"/>
      <c r="G217" s="356"/>
      <c r="H217" s="386"/>
      <c r="I217" s="20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</row>
    <row r="218" spans="1:195" ht="33.75" x14ac:dyDescent="0.2">
      <c r="A218" s="58">
        <v>185</v>
      </c>
      <c r="B218" s="210" t="s">
        <v>754</v>
      </c>
      <c r="C218" s="215" t="s">
        <v>980</v>
      </c>
      <c r="D218" s="216" t="s">
        <v>23</v>
      </c>
      <c r="E218" s="211">
        <v>20</v>
      </c>
      <c r="F218" s="212"/>
      <c r="G218" s="356"/>
      <c r="H218" s="386"/>
      <c r="I218" s="20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</row>
    <row r="219" spans="1:195" ht="20.25" customHeight="1" x14ac:dyDescent="0.2">
      <c r="B219" s="241"/>
      <c r="C219" s="300" t="s">
        <v>746</v>
      </c>
      <c r="D219" s="300"/>
      <c r="E219" s="300"/>
      <c r="F219" s="300"/>
      <c r="G219" s="300"/>
      <c r="H219" s="386"/>
      <c r="I219" s="20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</row>
    <row r="220" spans="1:195" ht="15.75" customHeight="1" x14ac:dyDescent="0.25">
      <c r="A220" s="339"/>
      <c r="B220" s="227"/>
      <c r="C220" s="301" t="s">
        <v>724</v>
      </c>
      <c r="D220" s="301"/>
      <c r="E220" s="301"/>
      <c r="F220" s="301"/>
      <c r="G220" s="302"/>
      <c r="H220" s="383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</row>
    <row r="221" spans="1:195" ht="12" customHeight="1" x14ac:dyDescent="0.2">
      <c r="A221" s="58">
        <v>186</v>
      </c>
      <c r="B221" s="40" t="s">
        <v>92</v>
      </c>
      <c r="C221" s="147" t="s">
        <v>429</v>
      </c>
      <c r="D221" s="148" t="s">
        <v>23</v>
      </c>
      <c r="E221" s="149">
        <v>703</v>
      </c>
      <c r="F221" s="148"/>
      <c r="G221" s="358"/>
      <c r="H221" s="383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</row>
    <row r="222" spans="1:195" ht="12" customHeight="1" x14ac:dyDescent="0.2">
      <c r="A222" s="58">
        <v>187</v>
      </c>
      <c r="B222" s="36" t="s">
        <v>95</v>
      </c>
      <c r="C222" s="147" t="s">
        <v>430</v>
      </c>
      <c r="D222" s="148" t="s">
        <v>23</v>
      </c>
      <c r="E222" s="149">
        <v>48</v>
      </c>
      <c r="F222" s="148"/>
      <c r="G222" s="117"/>
      <c r="H222" s="383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</row>
    <row r="223" spans="1:195" ht="12" customHeight="1" x14ac:dyDescent="0.2">
      <c r="A223" s="58">
        <v>188</v>
      </c>
      <c r="B223" s="36" t="s">
        <v>96</v>
      </c>
      <c r="C223" s="147" t="s">
        <v>431</v>
      </c>
      <c r="D223" s="148" t="s">
        <v>91</v>
      </c>
      <c r="E223" s="149">
        <v>339</v>
      </c>
      <c r="F223" s="148"/>
      <c r="G223" s="117"/>
      <c r="H223" s="383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</row>
    <row r="224" spans="1:195" ht="12" customHeight="1" x14ac:dyDescent="0.2">
      <c r="A224" s="58">
        <v>189</v>
      </c>
      <c r="B224" s="36" t="s">
        <v>94</v>
      </c>
      <c r="C224" s="147" t="s">
        <v>432</v>
      </c>
      <c r="D224" s="148" t="s">
        <v>91</v>
      </c>
      <c r="E224" s="149">
        <v>47</v>
      </c>
      <c r="F224" s="148"/>
      <c r="G224" s="117"/>
      <c r="H224" s="383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</row>
    <row r="225" spans="1:195" ht="12" customHeight="1" x14ac:dyDescent="0.2">
      <c r="A225" s="58">
        <v>190</v>
      </c>
      <c r="B225" s="36" t="s">
        <v>97</v>
      </c>
      <c r="C225" s="147" t="s">
        <v>433</v>
      </c>
      <c r="D225" s="148" t="s">
        <v>24</v>
      </c>
      <c r="E225" s="149">
        <v>2</v>
      </c>
      <c r="F225" s="148"/>
      <c r="G225" s="117"/>
      <c r="H225" s="383"/>
      <c r="I225" s="39"/>
      <c r="J225" s="39"/>
      <c r="K225" s="39"/>
      <c r="L225" s="368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</row>
    <row r="226" spans="1:195" ht="12" customHeight="1" x14ac:dyDescent="0.2">
      <c r="A226" s="58">
        <v>191</v>
      </c>
      <c r="B226" s="36" t="s">
        <v>98</v>
      </c>
      <c r="C226" s="147" t="s">
        <v>434</v>
      </c>
      <c r="D226" s="148" t="s">
        <v>24</v>
      </c>
      <c r="E226" s="149">
        <v>14</v>
      </c>
      <c r="F226" s="148"/>
      <c r="G226" s="117"/>
      <c r="H226" s="383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</row>
    <row r="227" spans="1:195" ht="12" customHeight="1" x14ac:dyDescent="0.2">
      <c r="A227" s="58">
        <v>192</v>
      </c>
      <c r="B227" s="36" t="s">
        <v>93</v>
      </c>
      <c r="C227" s="147" t="s">
        <v>435</v>
      </c>
      <c r="D227" s="148" t="s">
        <v>24</v>
      </c>
      <c r="E227" s="149">
        <v>27</v>
      </c>
      <c r="F227" s="148"/>
      <c r="G227" s="117"/>
      <c r="H227" s="383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</row>
    <row r="228" spans="1:195" ht="12" customHeight="1" x14ac:dyDescent="0.2">
      <c r="A228" s="58">
        <v>193</v>
      </c>
      <c r="B228" s="36" t="s">
        <v>99</v>
      </c>
      <c r="C228" s="147" t="s">
        <v>436</v>
      </c>
      <c r="D228" s="148" t="s">
        <v>24</v>
      </c>
      <c r="E228" s="149">
        <v>4</v>
      </c>
      <c r="F228" s="148"/>
      <c r="G228" s="117"/>
      <c r="H228" s="383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</row>
    <row r="229" spans="1:195" ht="12" customHeight="1" x14ac:dyDescent="0.2">
      <c r="A229" s="58">
        <v>194</v>
      </c>
      <c r="B229" s="36" t="s">
        <v>100</v>
      </c>
      <c r="C229" s="147" t="s">
        <v>437</v>
      </c>
      <c r="D229" s="148" t="s">
        <v>24</v>
      </c>
      <c r="E229" s="149">
        <v>15</v>
      </c>
      <c r="F229" s="148"/>
      <c r="G229" s="117"/>
      <c r="H229" s="383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</row>
    <row r="230" spans="1:195" ht="12" customHeight="1" x14ac:dyDescent="0.2">
      <c r="A230" s="58">
        <v>195</v>
      </c>
      <c r="B230" s="36" t="s">
        <v>101</v>
      </c>
      <c r="C230" s="147" t="s">
        <v>438</v>
      </c>
      <c r="D230" s="148" t="s">
        <v>24</v>
      </c>
      <c r="E230" s="149">
        <v>46</v>
      </c>
      <c r="F230" s="148"/>
      <c r="G230" s="117"/>
      <c r="H230" s="383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</row>
    <row r="231" spans="1:195" ht="12" customHeight="1" x14ac:dyDescent="0.2">
      <c r="A231" s="58">
        <v>196</v>
      </c>
      <c r="B231" s="36" t="s">
        <v>922</v>
      </c>
      <c r="C231" s="147" t="s">
        <v>439</v>
      </c>
      <c r="D231" s="148" t="s">
        <v>24</v>
      </c>
      <c r="E231" s="149">
        <v>16</v>
      </c>
      <c r="F231" s="148"/>
      <c r="G231" s="117"/>
      <c r="H231" s="383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</row>
    <row r="232" spans="1:195" ht="12" customHeight="1" x14ac:dyDescent="0.2">
      <c r="A232" s="58">
        <v>197</v>
      </c>
      <c r="B232" s="36" t="s">
        <v>102</v>
      </c>
      <c r="C232" s="147" t="s">
        <v>440</v>
      </c>
      <c r="D232" s="148" t="s">
        <v>24</v>
      </c>
      <c r="E232" s="149">
        <v>4</v>
      </c>
      <c r="F232" s="148"/>
      <c r="G232" s="117"/>
      <c r="H232" s="383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</row>
    <row r="233" spans="1:195" ht="12" customHeight="1" x14ac:dyDescent="0.2">
      <c r="A233" s="58">
        <v>198</v>
      </c>
      <c r="B233" s="36" t="s">
        <v>103</v>
      </c>
      <c r="C233" s="147" t="s">
        <v>441</v>
      </c>
      <c r="D233" s="148" t="s">
        <v>24</v>
      </c>
      <c r="E233" s="149">
        <v>4</v>
      </c>
      <c r="F233" s="148"/>
      <c r="G233" s="117"/>
      <c r="H233" s="383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</row>
    <row r="234" spans="1:195" ht="12" customHeight="1" x14ac:dyDescent="0.2">
      <c r="A234" s="58">
        <v>199</v>
      </c>
      <c r="B234" s="36" t="s">
        <v>104</v>
      </c>
      <c r="C234" s="147" t="s">
        <v>442</v>
      </c>
      <c r="D234" s="148" t="s">
        <v>24</v>
      </c>
      <c r="E234" s="149">
        <v>433</v>
      </c>
      <c r="F234" s="148"/>
      <c r="G234" s="117"/>
      <c r="H234" s="383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</row>
    <row r="235" spans="1:195" ht="12" customHeight="1" x14ac:dyDescent="0.2">
      <c r="A235" s="58">
        <v>200</v>
      </c>
      <c r="B235" s="36" t="s">
        <v>105</v>
      </c>
      <c r="C235" s="147" t="s">
        <v>443</v>
      </c>
      <c r="D235" s="148" t="s">
        <v>24</v>
      </c>
      <c r="E235" s="149">
        <v>433</v>
      </c>
      <c r="F235" s="148"/>
      <c r="G235" s="117"/>
      <c r="H235" s="383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</row>
    <row r="236" spans="1:195" ht="12" customHeight="1" x14ac:dyDescent="0.2">
      <c r="A236" s="58">
        <v>201</v>
      </c>
      <c r="B236" s="37" t="s">
        <v>106</v>
      </c>
      <c r="C236" s="150" t="s">
        <v>444</v>
      </c>
      <c r="D236" s="185" t="s">
        <v>91</v>
      </c>
      <c r="E236" s="186">
        <v>21</v>
      </c>
      <c r="F236" s="185"/>
      <c r="G236" s="267"/>
      <c r="H236" s="387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</row>
    <row r="237" spans="1:195" ht="15" customHeight="1" x14ac:dyDescent="0.2">
      <c r="A237" s="339"/>
      <c r="B237" s="165"/>
      <c r="C237" s="228" t="s">
        <v>745</v>
      </c>
      <c r="D237" s="229"/>
      <c r="E237" s="230"/>
      <c r="F237" s="229"/>
      <c r="G237" s="223"/>
      <c r="H237" s="387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</row>
    <row r="238" spans="1:195" ht="12" customHeight="1" x14ac:dyDescent="0.2">
      <c r="A238" s="58">
        <v>202</v>
      </c>
      <c r="B238" s="40" t="s">
        <v>982</v>
      </c>
      <c r="C238" s="147" t="s">
        <v>445</v>
      </c>
      <c r="D238" s="45" t="s">
        <v>24</v>
      </c>
      <c r="E238" s="95">
        <v>1</v>
      </c>
      <c r="F238" s="148"/>
      <c r="G238" s="358"/>
      <c r="H238" s="383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</row>
    <row r="239" spans="1:195" ht="12" customHeight="1" x14ac:dyDescent="0.2">
      <c r="A239" s="58">
        <v>203</v>
      </c>
      <c r="B239" s="36" t="s">
        <v>107</v>
      </c>
      <c r="C239" s="147" t="s">
        <v>446</v>
      </c>
      <c r="D239" s="10" t="s">
        <v>24</v>
      </c>
      <c r="E239" s="96">
        <v>179</v>
      </c>
      <c r="F239" s="148"/>
      <c r="G239" s="117"/>
      <c r="H239" s="383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</row>
    <row r="240" spans="1:195" ht="12" customHeight="1" x14ac:dyDescent="0.2">
      <c r="A240" s="58">
        <v>204</v>
      </c>
      <c r="B240" s="40" t="s">
        <v>108</v>
      </c>
      <c r="C240" s="147" t="s">
        <v>447</v>
      </c>
      <c r="D240" s="10" t="s">
        <v>24</v>
      </c>
      <c r="E240" s="96">
        <v>5</v>
      </c>
      <c r="F240" s="148"/>
      <c r="G240" s="117"/>
      <c r="H240" s="383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</row>
    <row r="241" spans="1:195" ht="12" customHeight="1" x14ac:dyDescent="0.2">
      <c r="A241" s="58">
        <v>205</v>
      </c>
      <c r="B241" s="36" t="s">
        <v>109</v>
      </c>
      <c r="C241" s="147" t="s">
        <v>448</v>
      </c>
      <c r="D241" s="10" t="s">
        <v>24</v>
      </c>
      <c r="E241" s="96">
        <v>1</v>
      </c>
      <c r="F241" s="148"/>
      <c r="G241" s="117"/>
      <c r="H241" s="383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</row>
    <row r="242" spans="1:195" ht="12" customHeight="1" x14ac:dyDescent="0.2">
      <c r="A242" s="58">
        <v>206</v>
      </c>
      <c r="B242" s="40" t="s">
        <v>110</v>
      </c>
      <c r="C242" s="147" t="s">
        <v>449</v>
      </c>
      <c r="D242" s="10" t="s">
        <v>24</v>
      </c>
      <c r="E242" s="96">
        <v>10</v>
      </c>
      <c r="F242" s="148"/>
      <c r="G242" s="117"/>
      <c r="H242" s="383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</row>
    <row r="243" spans="1:195" ht="12" customHeight="1" x14ac:dyDescent="0.2">
      <c r="A243" s="58">
        <v>207</v>
      </c>
      <c r="B243" s="36" t="s">
        <v>111</v>
      </c>
      <c r="C243" s="147" t="s">
        <v>731</v>
      </c>
      <c r="D243" s="10" t="s">
        <v>24</v>
      </c>
      <c r="E243" s="96">
        <v>1</v>
      </c>
      <c r="F243" s="148"/>
      <c r="G243" s="117"/>
      <c r="H243" s="383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</row>
    <row r="244" spans="1:195" ht="12" customHeight="1" x14ac:dyDescent="0.2">
      <c r="A244" s="58">
        <v>208</v>
      </c>
      <c r="B244" s="40" t="s">
        <v>112</v>
      </c>
      <c r="C244" s="147" t="s">
        <v>450</v>
      </c>
      <c r="D244" s="10" t="s">
        <v>24</v>
      </c>
      <c r="E244" s="96">
        <v>17</v>
      </c>
      <c r="F244" s="148"/>
      <c r="G244" s="117"/>
      <c r="H244" s="383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</row>
    <row r="245" spans="1:195" ht="12" customHeight="1" x14ac:dyDescent="0.2">
      <c r="A245" s="58">
        <v>209</v>
      </c>
      <c r="B245" s="36" t="s">
        <v>113</v>
      </c>
      <c r="C245" s="147" t="s">
        <v>451</v>
      </c>
      <c r="D245" s="10" t="s">
        <v>24</v>
      </c>
      <c r="E245" s="96">
        <v>195</v>
      </c>
      <c r="F245" s="148"/>
      <c r="G245" s="117"/>
      <c r="H245" s="383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</row>
    <row r="246" spans="1:195" ht="12" customHeight="1" x14ac:dyDescent="0.2">
      <c r="A246" s="58">
        <v>210</v>
      </c>
      <c r="B246" s="40" t="s">
        <v>114</v>
      </c>
      <c r="C246" s="147" t="s">
        <v>452</v>
      </c>
      <c r="D246" s="10" t="s">
        <v>24</v>
      </c>
      <c r="E246" s="108">
        <v>15</v>
      </c>
      <c r="F246" s="185"/>
      <c r="G246" s="267"/>
      <c r="H246" s="383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</row>
    <row r="247" spans="1:195" ht="12" customHeight="1" x14ac:dyDescent="0.2">
      <c r="A247" s="58">
        <v>211</v>
      </c>
      <c r="B247" s="36" t="s">
        <v>115</v>
      </c>
      <c r="C247" s="147" t="s">
        <v>303</v>
      </c>
      <c r="D247" s="198" t="s">
        <v>24</v>
      </c>
      <c r="E247" s="105">
        <v>2</v>
      </c>
      <c r="F247" s="199"/>
      <c r="G247" s="80"/>
      <c r="H247" s="383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</row>
    <row r="248" spans="1:195" ht="12" customHeight="1" x14ac:dyDescent="0.2">
      <c r="A248" s="58">
        <v>212</v>
      </c>
      <c r="B248" s="40" t="s">
        <v>116</v>
      </c>
      <c r="C248" s="147" t="s">
        <v>453</v>
      </c>
      <c r="D248" s="198" t="s">
        <v>24</v>
      </c>
      <c r="E248" s="105">
        <v>7</v>
      </c>
      <c r="F248" s="199"/>
      <c r="G248" s="80"/>
      <c r="H248" s="383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</row>
    <row r="249" spans="1:195" ht="12" customHeight="1" x14ac:dyDescent="0.2">
      <c r="A249" s="58">
        <v>213</v>
      </c>
      <c r="B249" s="36" t="s">
        <v>117</v>
      </c>
      <c r="C249" s="147" t="s">
        <v>454</v>
      </c>
      <c r="D249" s="198" t="s">
        <v>24</v>
      </c>
      <c r="E249" s="105">
        <v>18</v>
      </c>
      <c r="F249" s="199"/>
      <c r="G249" s="80"/>
      <c r="H249" s="383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</row>
    <row r="250" spans="1:195" ht="12" customHeight="1" x14ac:dyDescent="0.2">
      <c r="A250" s="58">
        <v>214</v>
      </c>
      <c r="B250" s="40" t="s">
        <v>118</v>
      </c>
      <c r="C250" s="147" t="s">
        <v>732</v>
      </c>
      <c r="D250" s="198" t="s">
        <v>24</v>
      </c>
      <c r="E250" s="105">
        <v>1</v>
      </c>
      <c r="F250" s="199"/>
      <c r="G250" s="80"/>
      <c r="H250" s="383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</row>
    <row r="251" spans="1:195" ht="12" customHeight="1" x14ac:dyDescent="0.2">
      <c r="A251" s="58">
        <v>215</v>
      </c>
      <c r="B251" s="36" t="s">
        <v>119</v>
      </c>
      <c r="C251" s="147" t="s">
        <v>455</v>
      </c>
      <c r="D251" s="198" t="s">
        <v>24</v>
      </c>
      <c r="E251" s="105">
        <v>17</v>
      </c>
      <c r="F251" s="199"/>
      <c r="G251" s="80"/>
      <c r="H251" s="383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</row>
    <row r="252" spans="1:195" ht="12" customHeight="1" x14ac:dyDescent="0.2">
      <c r="A252" s="58">
        <v>216</v>
      </c>
      <c r="B252" s="40" t="s">
        <v>120</v>
      </c>
      <c r="C252" s="147" t="s">
        <v>909</v>
      </c>
      <c r="D252" s="303" t="s">
        <v>24</v>
      </c>
      <c r="E252" s="124">
        <v>1</v>
      </c>
      <c r="F252" s="304"/>
      <c r="G252" s="305"/>
      <c r="H252" s="387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</row>
    <row r="253" spans="1:195" ht="12" customHeight="1" x14ac:dyDescent="0.2">
      <c r="A253" s="58">
        <v>217</v>
      </c>
      <c r="B253" s="36" t="s">
        <v>121</v>
      </c>
      <c r="C253" s="147" t="s">
        <v>983</v>
      </c>
      <c r="D253" s="198" t="s">
        <v>24</v>
      </c>
      <c r="E253" s="105">
        <v>1</v>
      </c>
      <c r="F253" s="199"/>
      <c r="G253" s="80"/>
      <c r="H253" s="383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</row>
    <row r="254" spans="1:195" ht="12" customHeight="1" x14ac:dyDescent="0.2">
      <c r="A254" s="58">
        <v>218</v>
      </c>
      <c r="B254" s="40" t="s">
        <v>122</v>
      </c>
      <c r="C254" s="147" t="s">
        <v>984</v>
      </c>
      <c r="D254" s="198" t="s">
        <v>24</v>
      </c>
      <c r="E254" s="105">
        <v>1</v>
      </c>
      <c r="F254" s="199"/>
      <c r="G254" s="80"/>
      <c r="H254" s="383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</row>
    <row r="255" spans="1:195" ht="12" customHeight="1" x14ac:dyDescent="0.2">
      <c r="A255" s="58">
        <v>219</v>
      </c>
      <c r="B255" s="36" t="s">
        <v>123</v>
      </c>
      <c r="C255" s="147" t="s">
        <v>985</v>
      </c>
      <c r="D255" s="198" t="s">
        <v>91</v>
      </c>
      <c r="E255" s="105">
        <v>254</v>
      </c>
      <c r="F255" s="199"/>
      <c r="G255" s="80"/>
      <c r="H255" s="387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</row>
    <row r="256" spans="1:195" ht="15.75" customHeight="1" x14ac:dyDescent="0.2">
      <c r="A256" s="339"/>
      <c r="B256" s="32"/>
      <c r="C256" s="41" t="s">
        <v>725</v>
      </c>
      <c r="D256" s="307"/>
      <c r="E256" s="308"/>
      <c r="F256" s="309"/>
      <c r="G256" s="310"/>
      <c r="H256" s="383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</row>
    <row r="257" spans="1:195" ht="12" customHeight="1" x14ac:dyDescent="0.2">
      <c r="A257" s="58">
        <v>220</v>
      </c>
      <c r="B257" s="36" t="s">
        <v>124</v>
      </c>
      <c r="C257" s="147" t="s">
        <v>733</v>
      </c>
      <c r="D257" s="45" t="s">
        <v>91</v>
      </c>
      <c r="E257" s="95">
        <v>129</v>
      </c>
      <c r="F257" s="306"/>
      <c r="G257" s="358"/>
      <c r="H257" s="383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</row>
    <row r="258" spans="1:195" ht="12" customHeight="1" x14ac:dyDescent="0.2">
      <c r="A258" s="58">
        <v>221</v>
      </c>
      <c r="B258" s="36" t="s">
        <v>125</v>
      </c>
      <c r="C258" s="147" t="s">
        <v>456</v>
      </c>
      <c r="D258" s="10" t="s">
        <v>24</v>
      </c>
      <c r="E258" s="96">
        <v>38</v>
      </c>
      <c r="F258" s="219"/>
      <c r="G258" s="358"/>
      <c r="H258" s="383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</row>
    <row r="259" spans="1:195" ht="12" customHeight="1" x14ac:dyDescent="0.2">
      <c r="A259" s="58">
        <v>222</v>
      </c>
      <c r="B259" s="36" t="s">
        <v>126</v>
      </c>
      <c r="C259" s="147" t="s">
        <v>986</v>
      </c>
      <c r="D259" s="10" t="s">
        <v>24</v>
      </c>
      <c r="E259" s="96">
        <v>5</v>
      </c>
      <c r="F259" s="219"/>
      <c r="G259" s="358"/>
      <c r="H259" s="383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</row>
    <row r="260" spans="1:195" ht="12" customHeight="1" x14ac:dyDescent="0.2">
      <c r="A260" s="58">
        <v>223</v>
      </c>
      <c r="B260" s="36" t="s">
        <v>127</v>
      </c>
      <c r="C260" s="147" t="s">
        <v>457</v>
      </c>
      <c r="D260" s="10" t="s">
        <v>24</v>
      </c>
      <c r="E260" s="96">
        <v>50</v>
      </c>
      <c r="F260" s="219"/>
      <c r="G260" s="358"/>
      <c r="H260" s="383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</row>
    <row r="261" spans="1:195" ht="12" customHeight="1" x14ac:dyDescent="0.2">
      <c r="A261" s="58">
        <v>224</v>
      </c>
      <c r="B261" s="36" t="s">
        <v>128</v>
      </c>
      <c r="C261" s="147" t="s">
        <v>462</v>
      </c>
      <c r="D261" s="10" t="s">
        <v>24</v>
      </c>
      <c r="E261" s="96">
        <v>11</v>
      </c>
      <c r="F261" s="219"/>
      <c r="G261" s="358"/>
      <c r="H261" s="383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</row>
    <row r="262" spans="1:195" ht="12" customHeight="1" x14ac:dyDescent="0.2">
      <c r="A262" s="58">
        <v>225</v>
      </c>
      <c r="B262" s="36" t="s">
        <v>129</v>
      </c>
      <c r="C262" s="147" t="s">
        <v>458</v>
      </c>
      <c r="D262" s="10" t="s">
        <v>24</v>
      </c>
      <c r="E262" s="96">
        <v>26</v>
      </c>
      <c r="F262" s="219"/>
      <c r="G262" s="358"/>
      <c r="H262" s="383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</row>
    <row r="263" spans="1:195" ht="12" customHeight="1" x14ac:dyDescent="0.2">
      <c r="A263" s="58">
        <v>226</v>
      </c>
      <c r="B263" s="36" t="s">
        <v>130</v>
      </c>
      <c r="C263" s="147" t="s">
        <v>734</v>
      </c>
      <c r="D263" s="20" t="s">
        <v>24</v>
      </c>
      <c r="E263" s="107">
        <v>6</v>
      </c>
      <c r="F263" s="219"/>
      <c r="G263" s="358"/>
      <c r="H263" s="383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</row>
    <row r="264" spans="1:195" ht="12" customHeight="1" x14ac:dyDescent="0.2">
      <c r="A264" s="58">
        <v>227</v>
      </c>
      <c r="B264" s="36" t="s">
        <v>131</v>
      </c>
      <c r="C264" s="147" t="s">
        <v>735</v>
      </c>
      <c r="D264" s="10" t="s">
        <v>24</v>
      </c>
      <c r="E264" s="96">
        <v>12</v>
      </c>
      <c r="F264" s="219"/>
      <c r="G264" s="358"/>
      <c r="H264" s="383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</row>
    <row r="265" spans="1:195" ht="12" customHeight="1" x14ac:dyDescent="0.2">
      <c r="A265" s="58">
        <v>228</v>
      </c>
      <c r="B265" s="36" t="s">
        <v>132</v>
      </c>
      <c r="C265" s="147" t="s">
        <v>459</v>
      </c>
      <c r="D265" s="10" t="s">
        <v>24</v>
      </c>
      <c r="E265" s="96">
        <v>400</v>
      </c>
      <c r="F265" s="219"/>
      <c r="G265" s="358"/>
      <c r="H265" s="383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</row>
    <row r="266" spans="1:195" ht="12" customHeight="1" x14ac:dyDescent="0.2">
      <c r="A266" s="58">
        <v>229</v>
      </c>
      <c r="B266" s="36" t="s">
        <v>133</v>
      </c>
      <c r="C266" s="147" t="s">
        <v>1045</v>
      </c>
      <c r="D266" s="10" t="s">
        <v>24</v>
      </c>
      <c r="E266" s="96">
        <v>2</v>
      </c>
      <c r="F266" s="219"/>
      <c r="G266" s="358"/>
      <c r="H266" s="383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</row>
    <row r="267" spans="1:195" ht="12" customHeight="1" x14ac:dyDescent="0.2">
      <c r="A267" s="58">
        <v>230</v>
      </c>
      <c r="B267" s="36" t="s">
        <v>134</v>
      </c>
      <c r="C267" s="147" t="s">
        <v>987</v>
      </c>
      <c r="D267" s="10" t="s">
        <v>91</v>
      </c>
      <c r="E267" s="96">
        <v>11</v>
      </c>
      <c r="F267" s="219"/>
      <c r="G267" s="358"/>
      <c r="H267" s="383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</row>
    <row r="268" spans="1:195" ht="12" customHeight="1" x14ac:dyDescent="0.2">
      <c r="A268" s="58">
        <v>231</v>
      </c>
      <c r="B268" s="36" t="s">
        <v>263</v>
      </c>
      <c r="C268" s="147" t="s">
        <v>460</v>
      </c>
      <c r="D268" s="10" t="s">
        <v>24</v>
      </c>
      <c r="E268" s="96">
        <v>7</v>
      </c>
      <c r="F268" s="219"/>
      <c r="G268" s="358"/>
      <c r="H268" s="383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</row>
    <row r="269" spans="1:195" ht="12" customHeight="1" x14ac:dyDescent="0.2">
      <c r="A269" s="58">
        <v>232</v>
      </c>
      <c r="B269" s="36" t="s">
        <v>463</v>
      </c>
      <c r="C269" s="147" t="s">
        <v>988</v>
      </c>
      <c r="D269" s="10" t="s">
        <v>89</v>
      </c>
      <c r="E269" s="96">
        <v>1</v>
      </c>
      <c r="F269" s="219"/>
      <c r="G269" s="358"/>
      <c r="H269" s="383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</row>
    <row r="270" spans="1:195" ht="12" customHeight="1" x14ac:dyDescent="0.2">
      <c r="A270" s="58">
        <v>233</v>
      </c>
      <c r="B270" s="36" t="s">
        <v>464</v>
      </c>
      <c r="C270" s="147" t="s">
        <v>461</v>
      </c>
      <c r="D270" s="10" t="s">
        <v>24</v>
      </c>
      <c r="E270" s="96">
        <v>2</v>
      </c>
      <c r="F270" s="219"/>
      <c r="G270" s="358"/>
      <c r="H270" s="383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</row>
    <row r="271" spans="1:195" ht="12" customHeight="1" x14ac:dyDescent="0.2">
      <c r="A271" s="58">
        <v>234</v>
      </c>
      <c r="B271" s="36" t="s">
        <v>467</v>
      </c>
      <c r="C271" s="147" t="s">
        <v>989</v>
      </c>
      <c r="D271" s="10" t="s">
        <v>24</v>
      </c>
      <c r="E271" s="96">
        <v>50</v>
      </c>
      <c r="F271" s="219"/>
      <c r="G271" s="358"/>
      <c r="H271" s="383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</row>
    <row r="272" spans="1:195" ht="12" customHeight="1" x14ac:dyDescent="0.2">
      <c r="A272" s="58">
        <v>235</v>
      </c>
      <c r="B272" s="36" t="s">
        <v>468</v>
      </c>
      <c r="C272" s="147" t="s">
        <v>990</v>
      </c>
      <c r="D272" s="10" t="s">
        <v>24</v>
      </c>
      <c r="E272" s="96">
        <v>1</v>
      </c>
      <c r="F272" s="219"/>
      <c r="G272" s="358"/>
      <c r="H272" s="387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</row>
    <row r="273" spans="1:195" ht="12" customHeight="1" x14ac:dyDescent="0.2">
      <c r="A273" s="58">
        <v>236</v>
      </c>
      <c r="B273" s="36" t="s">
        <v>469</v>
      </c>
      <c r="C273" s="147" t="s">
        <v>1044</v>
      </c>
      <c r="D273" s="10" t="s">
        <v>24</v>
      </c>
      <c r="E273" s="96">
        <v>2</v>
      </c>
      <c r="F273" s="219"/>
      <c r="G273" s="358"/>
      <c r="H273" s="387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</row>
    <row r="274" spans="1:195" ht="15.75" customHeight="1" x14ac:dyDescent="0.2">
      <c r="A274" s="339"/>
      <c r="B274" s="165"/>
      <c r="C274" s="228" t="s">
        <v>726</v>
      </c>
      <c r="D274" s="231"/>
      <c r="E274" s="232"/>
      <c r="F274" s="233"/>
      <c r="G274" s="232"/>
      <c r="H274" s="387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</row>
    <row r="275" spans="1:195" ht="12" customHeight="1" x14ac:dyDescent="0.2">
      <c r="A275" s="58">
        <v>237</v>
      </c>
      <c r="B275" s="36" t="s">
        <v>470</v>
      </c>
      <c r="C275" s="151" t="s">
        <v>465</v>
      </c>
      <c r="D275" s="42" t="s">
        <v>24</v>
      </c>
      <c r="E275" s="105">
        <v>78</v>
      </c>
      <c r="F275" s="115"/>
      <c r="G275" s="80"/>
      <c r="H275" s="383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</row>
    <row r="276" spans="1:195" ht="12" customHeight="1" x14ac:dyDescent="0.2">
      <c r="A276" s="58">
        <v>238</v>
      </c>
      <c r="B276" s="36" t="s">
        <v>471</v>
      </c>
      <c r="C276" s="151" t="s">
        <v>991</v>
      </c>
      <c r="D276" s="42" t="s">
        <v>24</v>
      </c>
      <c r="E276" s="105">
        <v>84</v>
      </c>
      <c r="F276" s="115"/>
      <c r="G276" s="80"/>
      <c r="H276" s="383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</row>
    <row r="277" spans="1:195" ht="22.5" x14ac:dyDescent="0.2">
      <c r="A277" s="58">
        <v>239</v>
      </c>
      <c r="B277" s="36" t="s">
        <v>472</v>
      </c>
      <c r="C277" s="376" t="s">
        <v>1046</v>
      </c>
      <c r="D277" s="42" t="s">
        <v>6</v>
      </c>
      <c r="E277" s="105">
        <v>23.76</v>
      </c>
      <c r="F277" s="129"/>
      <c r="G277" s="80"/>
      <c r="H277" s="383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</row>
    <row r="278" spans="1:195" ht="12" customHeight="1" x14ac:dyDescent="0.2">
      <c r="A278" s="58">
        <v>240</v>
      </c>
      <c r="B278" s="36" t="s">
        <v>473</v>
      </c>
      <c r="C278" s="151" t="s">
        <v>1048</v>
      </c>
      <c r="D278" s="42" t="s">
        <v>24</v>
      </c>
      <c r="E278" s="105">
        <v>3</v>
      </c>
      <c r="F278" s="129"/>
      <c r="G278" s="80"/>
      <c r="H278" s="383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</row>
    <row r="279" spans="1:195" ht="12" customHeight="1" x14ac:dyDescent="0.2">
      <c r="A279" s="58">
        <v>241</v>
      </c>
      <c r="B279" s="36" t="s">
        <v>474</v>
      </c>
      <c r="C279" s="151" t="s">
        <v>992</v>
      </c>
      <c r="D279" s="42" t="s">
        <v>24</v>
      </c>
      <c r="E279" s="105">
        <v>12</v>
      </c>
      <c r="F279" s="129"/>
      <c r="G279" s="80"/>
      <c r="H279" s="383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</row>
    <row r="280" spans="1:195" ht="12" customHeight="1" x14ac:dyDescent="0.2">
      <c r="A280" s="58">
        <v>242</v>
      </c>
      <c r="B280" s="36" t="s">
        <v>475</v>
      </c>
      <c r="C280" s="151" t="s">
        <v>466</v>
      </c>
      <c r="D280" s="42" t="s">
        <v>89</v>
      </c>
      <c r="E280" s="105">
        <v>1</v>
      </c>
      <c r="F280" s="129"/>
      <c r="G280" s="80"/>
      <c r="H280" s="383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</row>
    <row r="281" spans="1:195" ht="12" customHeight="1" x14ac:dyDescent="0.2">
      <c r="A281" s="58">
        <v>243</v>
      </c>
      <c r="B281" s="36" t="s">
        <v>476</v>
      </c>
      <c r="C281" s="151" t="s">
        <v>736</v>
      </c>
      <c r="D281" s="42" t="s">
        <v>24</v>
      </c>
      <c r="E281" s="105">
        <v>6</v>
      </c>
      <c r="F281" s="115"/>
      <c r="G281" s="80"/>
      <c r="H281" s="387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</row>
    <row r="282" spans="1:195" ht="12" customHeight="1" x14ac:dyDescent="0.2">
      <c r="A282" s="58">
        <v>244</v>
      </c>
      <c r="B282" s="36" t="s">
        <v>477</v>
      </c>
      <c r="C282" s="151" t="s">
        <v>993</v>
      </c>
      <c r="D282" s="42" t="s">
        <v>24</v>
      </c>
      <c r="E282" s="105">
        <v>6</v>
      </c>
      <c r="F282" s="115"/>
      <c r="G282" s="80"/>
      <c r="H282" s="387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</row>
    <row r="283" spans="1:195" ht="14.25" customHeight="1" x14ac:dyDescent="0.2">
      <c r="A283" s="339"/>
      <c r="B283" s="165"/>
      <c r="C283" s="228" t="s">
        <v>901</v>
      </c>
      <c r="D283" s="231"/>
      <c r="E283" s="232"/>
      <c r="F283" s="233"/>
      <c r="G283" s="232"/>
      <c r="H283" s="387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</row>
    <row r="284" spans="1:195" ht="12" customHeight="1" x14ac:dyDescent="0.2">
      <c r="A284" s="58">
        <v>245</v>
      </c>
      <c r="B284" s="40" t="s">
        <v>478</v>
      </c>
      <c r="C284" s="147" t="s">
        <v>481</v>
      </c>
      <c r="D284" s="45" t="s">
        <v>91</v>
      </c>
      <c r="E284" s="234">
        <v>159</v>
      </c>
      <c r="F284" s="235"/>
      <c r="G284" s="359"/>
      <c r="H284" s="383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</row>
    <row r="285" spans="1:195" ht="12" customHeight="1" x14ac:dyDescent="0.2">
      <c r="A285" s="58">
        <v>246</v>
      </c>
      <c r="B285" s="36" t="s">
        <v>479</v>
      </c>
      <c r="C285" s="151" t="s">
        <v>482</v>
      </c>
      <c r="D285" s="10" t="s">
        <v>24</v>
      </c>
      <c r="E285" s="108">
        <v>55</v>
      </c>
      <c r="F285" s="220"/>
      <c r="G285" s="267"/>
      <c r="H285" s="383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</row>
    <row r="286" spans="1:195" ht="12" customHeight="1" x14ac:dyDescent="0.2">
      <c r="A286" s="58">
        <v>247</v>
      </c>
      <c r="B286" s="40" t="s">
        <v>480</v>
      </c>
      <c r="C286" s="151" t="s">
        <v>483</v>
      </c>
      <c r="D286" s="10" t="s">
        <v>24</v>
      </c>
      <c r="E286" s="108">
        <v>66</v>
      </c>
      <c r="F286" s="220"/>
      <c r="G286" s="267"/>
      <c r="H286" s="383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</row>
    <row r="287" spans="1:195" ht="12" customHeight="1" x14ac:dyDescent="0.2">
      <c r="A287" s="58">
        <v>248</v>
      </c>
      <c r="B287" s="36" t="s">
        <v>737</v>
      </c>
      <c r="C287" s="151" t="s">
        <v>484</v>
      </c>
      <c r="D287" s="10" t="s">
        <v>24</v>
      </c>
      <c r="E287" s="108">
        <v>2</v>
      </c>
      <c r="F287" s="220"/>
      <c r="G287" s="267"/>
      <c r="H287" s="383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</row>
    <row r="288" spans="1:195" ht="12" customHeight="1" x14ac:dyDescent="0.2">
      <c r="A288" s="58">
        <v>249</v>
      </c>
      <c r="B288" s="40" t="s">
        <v>738</v>
      </c>
      <c r="C288" s="151" t="s">
        <v>485</v>
      </c>
      <c r="D288" s="10" t="s">
        <v>24</v>
      </c>
      <c r="E288" s="108">
        <v>3</v>
      </c>
      <c r="F288" s="220"/>
      <c r="G288" s="267"/>
      <c r="H288" s="383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</row>
    <row r="289" spans="1:195" ht="12" customHeight="1" x14ac:dyDescent="0.2">
      <c r="A289" s="58">
        <v>250</v>
      </c>
      <c r="B289" s="36" t="s">
        <v>740</v>
      </c>
      <c r="C289" s="151" t="s">
        <v>486</v>
      </c>
      <c r="D289" s="10" t="s">
        <v>24</v>
      </c>
      <c r="E289" s="108">
        <v>3</v>
      </c>
      <c r="F289" s="220"/>
      <c r="G289" s="267"/>
      <c r="H289" s="383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</row>
    <row r="290" spans="1:195" ht="12" customHeight="1" x14ac:dyDescent="0.2">
      <c r="A290" s="58">
        <v>251</v>
      </c>
      <c r="B290" s="40" t="s">
        <v>741</v>
      </c>
      <c r="C290" s="151" t="s">
        <v>491</v>
      </c>
      <c r="D290" s="10" t="s">
        <v>24</v>
      </c>
      <c r="E290" s="108">
        <v>1</v>
      </c>
      <c r="F290" s="220"/>
      <c r="G290" s="267"/>
      <c r="H290" s="383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</row>
    <row r="291" spans="1:195" ht="12" customHeight="1" x14ac:dyDescent="0.2">
      <c r="A291" s="58">
        <v>252</v>
      </c>
      <c r="B291" s="36" t="s">
        <v>742</v>
      </c>
      <c r="C291" s="151" t="s">
        <v>487</v>
      </c>
      <c r="D291" s="10" t="s">
        <v>24</v>
      </c>
      <c r="E291" s="108">
        <v>6</v>
      </c>
      <c r="F291" s="220"/>
      <c r="G291" s="267"/>
      <c r="H291" s="383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</row>
    <row r="292" spans="1:195" ht="12" customHeight="1" x14ac:dyDescent="0.2">
      <c r="A292" s="58">
        <v>253</v>
      </c>
      <c r="B292" s="40" t="s">
        <v>910</v>
      </c>
      <c r="C292" s="151" t="s">
        <v>994</v>
      </c>
      <c r="D292" s="10" t="s">
        <v>24</v>
      </c>
      <c r="E292" s="108">
        <v>1</v>
      </c>
      <c r="F292" s="220"/>
      <c r="G292" s="267"/>
      <c r="H292" s="383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</row>
    <row r="293" spans="1:195" ht="12" customHeight="1" x14ac:dyDescent="0.2">
      <c r="A293" s="58">
        <v>254</v>
      </c>
      <c r="B293" s="36" t="s">
        <v>911</v>
      </c>
      <c r="C293" s="151" t="s">
        <v>488</v>
      </c>
      <c r="D293" s="10" t="s">
        <v>24</v>
      </c>
      <c r="E293" s="108">
        <v>2</v>
      </c>
      <c r="F293" s="220"/>
      <c r="G293" s="267"/>
      <c r="H293" s="383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</row>
    <row r="294" spans="1:195" ht="12" customHeight="1" x14ac:dyDescent="0.2">
      <c r="A294" s="58">
        <v>255</v>
      </c>
      <c r="B294" s="40" t="s">
        <v>912</v>
      </c>
      <c r="C294" s="151" t="s">
        <v>489</v>
      </c>
      <c r="D294" s="10" t="s">
        <v>89</v>
      </c>
      <c r="E294" s="108">
        <v>1</v>
      </c>
      <c r="F294" s="220"/>
      <c r="G294" s="267"/>
      <c r="H294" s="383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</row>
    <row r="295" spans="1:195" ht="12" customHeight="1" x14ac:dyDescent="0.2">
      <c r="A295" s="58">
        <v>256</v>
      </c>
      <c r="B295" s="36" t="s">
        <v>913</v>
      </c>
      <c r="C295" s="151" t="s">
        <v>995</v>
      </c>
      <c r="D295" s="10" t="s">
        <v>24</v>
      </c>
      <c r="E295" s="108">
        <v>20</v>
      </c>
      <c r="F295" s="220"/>
      <c r="G295" s="267"/>
      <c r="H295" s="383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</row>
    <row r="296" spans="1:195" ht="12" customHeight="1" x14ac:dyDescent="0.2">
      <c r="A296" s="58">
        <v>257</v>
      </c>
      <c r="B296" s="40" t="s">
        <v>914</v>
      </c>
      <c r="C296" s="151" t="s">
        <v>996</v>
      </c>
      <c r="D296" s="10" t="s">
        <v>24</v>
      </c>
      <c r="E296" s="108">
        <v>2</v>
      </c>
      <c r="F296" s="220"/>
      <c r="G296" s="267"/>
      <c r="H296" s="383"/>
      <c r="I296" s="190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</row>
    <row r="297" spans="1:195" ht="12" customHeight="1" x14ac:dyDescent="0.2">
      <c r="A297" s="58">
        <v>258</v>
      </c>
      <c r="B297" s="36" t="s">
        <v>915</v>
      </c>
      <c r="C297" s="218" t="s">
        <v>490</v>
      </c>
      <c r="D297" s="31" t="s">
        <v>24</v>
      </c>
      <c r="E297" s="108">
        <v>2</v>
      </c>
      <c r="F297" s="220"/>
      <c r="G297" s="267"/>
      <c r="H297" s="387"/>
      <c r="I297" s="217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</row>
    <row r="298" spans="1:195" ht="12" customHeight="1" x14ac:dyDescent="0.2">
      <c r="A298" s="58">
        <v>259</v>
      </c>
      <c r="B298" s="40" t="s">
        <v>916</v>
      </c>
      <c r="C298" s="151" t="s">
        <v>739</v>
      </c>
      <c r="D298" s="42" t="s">
        <v>24</v>
      </c>
      <c r="E298" s="105">
        <v>1</v>
      </c>
      <c r="F298" s="115"/>
      <c r="G298" s="267"/>
      <c r="H298" s="387"/>
      <c r="I298" s="217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</row>
    <row r="299" spans="1:195" ht="12" customHeight="1" x14ac:dyDescent="0.2">
      <c r="A299" s="58">
        <v>260</v>
      </c>
      <c r="B299" s="36" t="s">
        <v>917</v>
      </c>
      <c r="C299" s="151" t="s">
        <v>997</v>
      </c>
      <c r="D299" s="42" t="s">
        <v>24</v>
      </c>
      <c r="E299" s="105">
        <v>21</v>
      </c>
      <c r="F299" s="115"/>
      <c r="G299" s="267"/>
      <c r="H299" s="387"/>
      <c r="I299" s="217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</row>
    <row r="300" spans="1:195" ht="12" customHeight="1" x14ac:dyDescent="0.2">
      <c r="A300" s="58">
        <v>261</v>
      </c>
      <c r="B300" s="40" t="s">
        <v>918</v>
      </c>
      <c r="C300" s="151" t="s">
        <v>303</v>
      </c>
      <c r="D300" s="42" t="s">
        <v>24</v>
      </c>
      <c r="E300" s="105">
        <v>2</v>
      </c>
      <c r="F300" s="115"/>
      <c r="G300" s="267"/>
      <c r="H300" s="387"/>
      <c r="I300" s="217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</row>
    <row r="301" spans="1:195" ht="12" customHeight="1" x14ac:dyDescent="0.2">
      <c r="A301" s="58">
        <v>262</v>
      </c>
      <c r="B301" s="36" t="s">
        <v>919</v>
      </c>
      <c r="C301" s="218" t="s">
        <v>998</v>
      </c>
      <c r="D301" s="121" t="s">
        <v>24</v>
      </c>
      <c r="E301" s="124">
        <v>1</v>
      </c>
      <c r="F301" s="220"/>
      <c r="G301" s="267"/>
      <c r="H301" s="387"/>
      <c r="I301" s="217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</row>
    <row r="302" spans="1:195" ht="12" customHeight="1" x14ac:dyDescent="0.2">
      <c r="A302" s="58">
        <v>263</v>
      </c>
      <c r="B302" s="40" t="s">
        <v>999</v>
      </c>
      <c r="C302" s="218" t="s">
        <v>902</v>
      </c>
      <c r="D302" s="121" t="s">
        <v>24</v>
      </c>
      <c r="E302" s="124">
        <v>2</v>
      </c>
      <c r="F302" s="220"/>
      <c r="G302" s="267"/>
      <c r="H302" s="387"/>
      <c r="I302" s="217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</row>
    <row r="303" spans="1:195" ht="12" customHeight="1" x14ac:dyDescent="0.2">
      <c r="A303" s="58">
        <v>264</v>
      </c>
      <c r="B303" s="36" t="s">
        <v>1000</v>
      </c>
      <c r="C303" s="218" t="s">
        <v>903</v>
      </c>
      <c r="D303" s="121" t="s">
        <v>24</v>
      </c>
      <c r="E303" s="124">
        <v>2</v>
      </c>
      <c r="F303" s="220"/>
      <c r="G303" s="267"/>
      <c r="H303" s="387"/>
      <c r="I303" s="217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</row>
    <row r="304" spans="1:195" ht="12" customHeight="1" x14ac:dyDescent="0.2">
      <c r="A304" s="58">
        <v>265</v>
      </c>
      <c r="B304" s="40" t="s">
        <v>1001</v>
      </c>
      <c r="C304" s="218" t="s">
        <v>904</v>
      </c>
      <c r="D304" s="121" t="s">
        <v>24</v>
      </c>
      <c r="E304" s="124">
        <v>1</v>
      </c>
      <c r="F304" s="220"/>
      <c r="G304" s="267"/>
      <c r="H304" s="387"/>
      <c r="I304" s="217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</row>
    <row r="305" spans="1:195" ht="12" customHeight="1" x14ac:dyDescent="0.2">
      <c r="A305" s="58">
        <v>266</v>
      </c>
      <c r="B305" s="36" t="s">
        <v>1002</v>
      </c>
      <c r="C305" s="218" t="s">
        <v>905</v>
      </c>
      <c r="D305" s="121" t="s">
        <v>24</v>
      </c>
      <c r="E305" s="124">
        <v>3</v>
      </c>
      <c r="F305" s="220"/>
      <c r="G305" s="267"/>
      <c r="H305" s="387"/>
      <c r="I305" s="217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</row>
    <row r="306" spans="1:195" ht="12" customHeight="1" x14ac:dyDescent="0.2">
      <c r="A306" s="58">
        <v>267</v>
      </c>
      <c r="B306" s="40" t="s">
        <v>1003</v>
      </c>
      <c r="C306" s="218" t="s">
        <v>906</v>
      </c>
      <c r="D306" s="121" t="s">
        <v>24</v>
      </c>
      <c r="E306" s="124">
        <v>4</v>
      </c>
      <c r="F306" s="220"/>
      <c r="G306" s="267"/>
      <c r="H306" s="387"/>
      <c r="I306" s="217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</row>
    <row r="307" spans="1:195" ht="12" customHeight="1" x14ac:dyDescent="0.2">
      <c r="A307" s="58">
        <v>268</v>
      </c>
      <c r="B307" s="36" t="s">
        <v>1004</v>
      </c>
      <c r="C307" s="218" t="s">
        <v>907</v>
      </c>
      <c r="D307" s="121" t="s">
        <v>24</v>
      </c>
      <c r="E307" s="124">
        <v>33</v>
      </c>
      <c r="F307" s="220"/>
      <c r="G307" s="267"/>
      <c r="H307" s="387"/>
      <c r="I307" s="217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</row>
    <row r="308" spans="1:195" ht="12" customHeight="1" x14ac:dyDescent="0.2">
      <c r="A308" s="58">
        <v>269</v>
      </c>
      <c r="B308" s="40" t="s">
        <v>1005</v>
      </c>
      <c r="C308" s="218" t="s">
        <v>1006</v>
      </c>
      <c r="D308" s="121" t="s">
        <v>24</v>
      </c>
      <c r="E308" s="124">
        <v>2</v>
      </c>
      <c r="F308" s="220"/>
      <c r="G308" s="267"/>
      <c r="H308" s="387"/>
      <c r="I308" s="217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</row>
    <row r="309" spans="1:195" ht="12" customHeight="1" x14ac:dyDescent="0.2">
      <c r="A309" s="58">
        <v>270</v>
      </c>
      <c r="B309" s="36" t="s">
        <v>1007</v>
      </c>
      <c r="C309" s="218" t="s">
        <v>908</v>
      </c>
      <c r="D309" s="121" t="s">
        <v>24</v>
      </c>
      <c r="E309" s="124">
        <v>2</v>
      </c>
      <c r="F309" s="220"/>
      <c r="G309" s="267"/>
      <c r="H309" s="387"/>
      <c r="I309" s="217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</row>
    <row r="310" spans="1:195" ht="12" customHeight="1" x14ac:dyDescent="0.2">
      <c r="A310" s="58">
        <v>271</v>
      </c>
      <c r="B310" s="40" t="s">
        <v>1008</v>
      </c>
      <c r="C310" s="218" t="s">
        <v>1009</v>
      </c>
      <c r="D310" s="121" t="s">
        <v>24</v>
      </c>
      <c r="E310" s="124">
        <v>2</v>
      </c>
      <c r="F310" s="220"/>
      <c r="G310" s="267"/>
      <c r="H310" s="387"/>
      <c r="I310" s="217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</row>
    <row r="311" spans="1:195" ht="12" customHeight="1" x14ac:dyDescent="0.2">
      <c r="A311" s="58">
        <v>272</v>
      </c>
      <c r="B311" s="36" t="s">
        <v>1010</v>
      </c>
      <c r="C311" s="218" t="s">
        <v>1011</v>
      </c>
      <c r="D311" s="121" t="s">
        <v>24</v>
      </c>
      <c r="E311" s="124">
        <v>2</v>
      </c>
      <c r="F311" s="220"/>
      <c r="G311" s="267"/>
      <c r="H311" s="370"/>
      <c r="I311" s="217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</row>
    <row r="312" spans="1:195" ht="15" customHeight="1" x14ac:dyDescent="0.2">
      <c r="A312" s="339"/>
      <c r="B312" s="165"/>
      <c r="C312" s="369" t="s">
        <v>1012</v>
      </c>
      <c r="D312" s="229"/>
      <c r="E312" s="230"/>
      <c r="F312" s="229"/>
      <c r="G312" s="223"/>
      <c r="H312" s="370"/>
    </row>
    <row r="313" spans="1:195" ht="12" customHeight="1" x14ac:dyDescent="0.2">
      <c r="A313" s="58">
        <v>273</v>
      </c>
      <c r="B313" s="36" t="s">
        <v>1013</v>
      </c>
      <c r="C313" s="371" t="s">
        <v>1014</v>
      </c>
      <c r="D313" s="45" t="s">
        <v>24</v>
      </c>
      <c r="E313" s="95">
        <v>1</v>
      </c>
      <c r="F313" s="148"/>
      <c r="G313" s="358"/>
      <c r="H313" s="372"/>
    </row>
    <row r="314" spans="1:195" ht="12" customHeight="1" x14ac:dyDescent="0.2">
      <c r="A314" s="58">
        <v>274</v>
      </c>
      <c r="B314" s="40" t="s">
        <v>1015</v>
      </c>
      <c r="C314" s="371" t="s">
        <v>1016</v>
      </c>
      <c r="D314" s="10" t="s">
        <v>24</v>
      </c>
      <c r="E314" s="96">
        <v>5</v>
      </c>
      <c r="F314" s="148"/>
      <c r="G314" s="117"/>
      <c r="H314" s="372"/>
    </row>
    <row r="315" spans="1:195" ht="12" customHeight="1" x14ac:dyDescent="0.2">
      <c r="A315" s="58">
        <v>275</v>
      </c>
      <c r="B315" s="36" t="s">
        <v>1017</v>
      </c>
      <c r="C315" s="371" t="s">
        <v>1018</v>
      </c>
      <c r="D315" s="10" t="s">
        <v>24</v>
      </c>
      <c r="E315" s="96">
        <v>1</v>
      </c>
      <c r="F315" s="148"/>
      <c r="G315" s="117"/>
      <c r="H315" s="372"/>
    </row>
    <row r="316" spans="1:195" ht="12" customHeight="1" x14ac:dyDescent="0.2">
      <c r="A316" s="58">
        <v>276</v>
      </c>
      <c r="B316" s="40" t="s">
        <v>1019</v>
      </c>
      <c r="C316" s="371" t="s">
        <v>1020</v>
      </c>
      <c r="D316" s="10" t="s">
        <v>24</v>
      </c>
      <c r="E316" s="96">
        <v>2</v>
      </c>
      <c r="F316" s="148"/>
      <c r="G316" s="117"/>
      <c r="H316" s="372"/>
    </row>
    <row r="317" spans="1:195" ht="12" customHeight="1" x14ac:dyDescent="0.2">
      <c r="A317" s="58">
        <v>277</v>
      </c>
      <c r="B317" s="36" t="s">
        <v>1021</v>
      </c>
      <c r="C317" s="371" t="s">
        <v>452</v>
      </c>
      <c r="D317" s="10" t="s">
        <v>24</v>
      </c>
      <c r="E317" s="108">
        <v>2</v>
      </c>
      <c r="F317" s="185"/>
      <c r="G317" s="267"/>
      <c r="H317" s="372"/>
    </row>
    <row r="318" spans="1:195" ht="12" customHeight="1" x14ac:dyDescent="0.2">
      <c r="A318" s="58">
        <v>278</v>
      </c>
      <c r="B318" s="40" t="s">
        <v>1022</v>
      </c>
      <c r="C318" s="371" t="s">
        <v>1023</v>
      </c>
      <c r="D318" s="198" t="s">
        <v>24</v>
      </c>
      <c r="E318" s="105">
        <v>1</v>
      </c>
      <c r="F318" s="199"/>
      <c r="G318" s="80"/>
      <c r="H318" s="372"/>
    </row>
    <row r="319" spans="1:195" ht="12" customHeight="1" x14ac:dyDescent="0.2">
      <c r="A319" s="58">
        <v>279</v>
      </c>
      <c r="B319" s="36" t="s">
        <v>1024</v>
      </c>
      <c r="C319" s="371" t="s">
        <v>1025</v>
      </c>
      <c r="D319" s="198" t="s">
        <v>24</v>
      </c>
      <c r="E319" s="105">
        <v>2</v>
      </c>
      <c r="F319" s="199"/>
      <c r="G319" s="80"/>
      <c r="H319" s="372"/>
    </row>
    <row r="320" spans="1:195" ht="12" customHeight="1" x14ac:dyDescent="0.2">
      <c r="A320" s="58">
        <v>280</v>
      </c>
      <c r="B320" s="40" t="s">
        <v>1026</v>
      </c>
      <c r="C320" s="371" t="s">
        <v>1027</v>
      </c>
      <c r="D320" s="198" t="s">
        <v>24</v>
      </c>
      <c r="E320" s="105">
        <v>2</v>
      </c>
      <c r="F320" s="199"/>
      <c r="G320" s="80"/>
      <c r="H320" s="372"/>
    </row>
    <row r="321" spans="1:195" ht="12" customHeight="1" x14ac:dyDescent="0.2">
      <c r="A321" s="58">
        <v>281</v>
      </c>
      <c r="B321" s="36" t="s">
        <v>1028</v>
      </c>
      <c r="C321" s="373" t="s">
        <v>1047</v>
      </c>
      <c r="D321" s="374" t="s">
        <v>24</v>
      </c>
      <c r="E321" s="124">
        <v>1</v>
      </c>
      <c r="F321" s="304"/>
      <c r="G321" s="80"/>
      <c r="H321" s="372"/>
    </row>
    <row r="322" spans="1:195" ht="12" customHeight="1" x14ac:dyDescent="0.2">
      <c r="A322" s="58">
        <v>282</v>
      </c>
      <c r="B322" s="40" t="s">
        <v>1029</v>
      </c>
      <c r="C322" s="375" t="s">
        <v>983</v>
      </c>
      <c r="D322" s="374" t="s">
        <v>24</v>
      </c>
      <c r="E322" s="124">
        <v>1</v>
      </c>
      <c r="F322" s="304"/>
      <c r="G322" s="80"/>
      <c r="H322" s="372"/>
    </row>
    <row r="323" spans="1:195" ht="12" customHeight="1" x14ac:dyDescent="0.2">
      <c r="A323" s="58">
        <v>283</v>
      </c>
      <c r="B323" s="36" t="s">
        <v>1030</v>
      </c>
      <c r="C323" s="373" t="s">
        <v>984</v>
      </c>
      <c r="D323" s="374" t="s">
        <v>24</v>
      </c>
      <c r="E323" s="124">
        <v>1</v>
      </c>
      <c r="F323" s="199"/>
      <c r="G323" s="80"/>
      <c r="H323" s="372"/>
    </row>
    <row r="324" spans="1:195" ht="12" customHeight="1" x14ac:dyDescent="0.2">
      <c r="A324" s="58">
        <v>284</v>
      </c>
      <c r="B324" s="40" t="s">
        <v>1031</v>
      </c>
      <c r="C324" s="371" t="s">
        <v>1032</v>
      </c>
      <c r="D324" s="10" t="s">
        <v>24</v>
      </c>
      <c r="E324" s="96">
        <v>1</v>
      </c>
      <c r="F324" s="148"/>
      <c r="G324" s="117"/>
      <c r="H324" s="372"/>
    </row>
    <row r="325" spans="1:195" ht="12" customHeight="1" x14ac:dyDescent="0.2">
      <c r="A325" s="58">
        <v>285</v>
      </c>
      <c r="B325" s="36" t="s">
        <v>1033</v>
      </c>
      <c r="C325" s="371" t="s">
        <v>731</v>
      </c>
      <c r="D325" s="10" t="s">
        <v>24</v>
      </c>
      <c r="E325" s="96">
        <v>1</v>
      </c>
      <c r="F325" s="148"/>
      <c r="G325" s="117"/>
      <c r="H325" s="372"/>
    </row>
    <row r="326" spans="1:195" ht="12" customHeight="1" x14ac:dyDescent="0.2">
      <c r="A326" s="58">
        <v>286</v>
      </c>
      <c r="B326" s="40" t="s">
        <v>1034</v>
      </c>
      <c r="C326" s="375" t="s">
        <v>985</v>
      </c>
      <c r="D326" s="303" t="s">
        <v>91</v>
      </c>
      <c r="E326" s="124">
        <v>7</v>
      </c>
      <c r="F326" s="304"/>
      <c r="G326" s="305"/>
      <c r="H326" s="370"/>
    </row>
    <row r="327" spans="1:195" ht="18.600000000000001" customHeight="1" x14ac:dyDescent="0.2">
      <c r="B327" s="36"/>
      <c r="C327" s="311" t="s">
        <v>747</v>
      </c>
      <c r="D327" s="312"/>
      <c r="E327" s="312"/>
      <c r="F327" s="312"/>
      <c r="G327" s="313"/>
      <c r="H327" s="387"/>
      <c r="I327" s="217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</row>
    <row r="328" spans="1:195" ht="15.75" customHeight="1" x14ac:dyDescent="0.2">
      <c r="A328" s="339"/>
      <c r="B328" s="64"/>
      <c r="C328" s="314" t="s">
        <v>727</v>
      </c>
      <c r="D328" s="315"/>
      <c r="E328" s="315"/>
      <c r="F328" s="315"/>
      <c r="G328" s="316"/>
      <c r="H328" s="383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</row>
    <row r="329" spans="1:195" ht="22.5" x14ac:dyDescent="0.2">
      <c r="A329" s="58">
        <v>287</v>
      </c>
      <c r="B329" s="40" t="s">
        <v>135</v>
      </c>
      <c r="C329" s="260" t="s">
        <v>580</v>
      </c>
      <c r="D329" s="125" t="s">
        <v>24</v>
      </c>
      <c r="E329" s="236">
        <v>1</v>
      </c>
      <c r="F329" s="236"/>
      <c r="G329" s="360"/>
      <c r="H329" s="383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</row>
    <row r="330" spans="1:195" ht="22.5" x14ac:dyDescent="0.2">
      <c r="A330" s="58">
        <v>288</v>
      </c>
      <c r="B330" s="36" t="s">
        <v>142</v>
      </c>
      <c r="C330" s="261" t="s">
        <v>579</v>
      </c>
      <c r="D330" s="20" t="s">
        <v>24</v>
      </c>
      <c r="E330" s="123">
        <v>1</v>
      </c>
      <c r="F330" s="123"/>
      <c r="G330" s="360"/>
      <c r="H330" s="383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</row>
    <row r="331" spans="1:195" ht="22.5" x14ac:dyDescent="0.2">
      <c r="A331" s="58">
        <v>289</v>
      </c>
      <c r="B331" s="36" t="s">
        <v>143</v>
      </c>
      <c r="C331" s="351" t="s">
        <v>581</v>
      </c>
      <c r="D331" s="20" t="s">
        <v>24</v>
      </c>
      <c r="E331" s="123">
        <v>1</v>
      </c>
      <c r="F331" s="123"/>
      <c r="G331" s="360"/>
      <c r="H331" s="383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</row>
    <row r="332" spans="1:195" x14ac:dyDescent="0.2">
      <c r="A332" s="58">
        <v>290</v>
      </c>
      <c r="B332" s="44" t="s">
        <v>139</v>
      </c>
      <c r="C332" s="262" t="s">
        <v>583</v>
      </c>
      <c r="D332" s="10" t="s">
        <v>24</v>
      </c>
      <c r="E332" s="113">
        <v>13</v>
      </c>
      <c r="F332" s="123"/>
      <c r="G332" s="360"/>
      <c r="H332" s="383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</row>
    <row r="333" spans="1:195" ht="12" customHeight="1" x14ac:dyDescent="0.2">
      <c r="A333" s="58">
        <v>291</v>
      </c>
      <c r="B333" s="44" t="s">
        <v>141</v>
      </c>
      <c r="C333" s="262" t="s">
        <v>582</v>
      </c>
      <c r="D333" s="10" t="s">
        <v>24</v>
      </c>
      <c r="E333" s="113">
        <v>2</v>
      </c>
      <c r="F333" s="123"/>
      <c r="G333" s="360"/>
      <c r="H333" s="383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</row>
    <row r="334" spans="1:195" ht="12" customHeight="1" x14ac:dyDescent="0.2">
      <c r="A334" s="58">
        <v>292</v>
      </c>
      <c r="B334" s="44" t="s">
        <v>138</v>
      </c>
      <c r="C334" s="262" t="s">
        <v>584</v>
      </c>
      <c r="D334" s="10" t="s">
        <v>24</v>
      </c>
      <c r="E334" s="113">
        <v>13</v>
      </c>
      <c r="F334" s="123"/>
      <c r="G334" s="360"/>
      <c r="H334" s="383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</row>
    <row r="335" spans="1:195" ht="12" customHeight="1" x14ac:dyDescent="0.2">
      <c r="A335" s="58">
        <v>293</v>
      </c>
      <c r="B335" s="44" t="s">
        <v>140</v>
      </c>
      <c r="C335" s="262" t="s">
        <v>593</v>
      </c>
      <c r="D335" s="10" t="s">
        <v>24</v>
      </c>
      <c r="E335" s="113">
        <v>5</v>
      </c>
      <c r="F335" s="123"/>
      <c r="G335" s="360"/>
      <c r="H335" s="383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</row>
    <row r="336" spans="1:195" ht="12" customHeight="1" x14ac:dyDescent="0.2">
      <c r="A336" s="58">
        <v>294</v>
      </c>
      <c r="B336" s="44" t="s">
        <v>136</v>
      </c>
      <c r="C336" s="262" t="s">
        <v>594</v>
      </c>
      <c r="D336" s="10" t="s">
        <v>24</v>
      </c>
      <c r="E336" s="113">
        <v>1</v>
      </c>
      <c r="F336" s="123"/>
      <c r="G336" s="360"/>
      <c r="H336" s="383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</row>
    <row r="337" spans="1:195" ht="12" customHeight="1" x14ac:dyDescent="0.2">
      <c r="A337" s="58">
        <v>295</v>
      </c>
      <c r="B337" s="44" t="s">
        <v>144</v>
      </c>
      <c r="C337" s="263" t="s">
        <v>586</v>
      </c>
      <c r="D337" s="10" t="s">
        <v>24</v>
      </c>
      <c r="E337" s="113">
        <v>6</v>
      </c>
      <c r="F337" s="113"/>
      <c r="G337" s="361"/>
      <c r="H337" s="383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</row>
    <row r="338" spans="1:195" ht="12" customHeight="1" x14ac:dyDescent="0.2">
      <c r="A338" s="58">
        <v>296</v>
      </c>
      <c r="B338" s="44" t="s">
        <v>145</v>
      </c>
      <c r="C338" s="263" t="s">
        <v>585</v>
      </c>
      <c r="D338" s="10" t="s">
        <v>23</v>
      </c>
      <c r="E338" s="113">
        <v>605</v>
      </c>
      <c r="F338" s="113"/>
      <c r="G338" s="361"/>
      <c r="H338" s="383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</row>
    <row r="339" spans="1:195" ht="12" customHeight="1" x14ac:dyDescent="0.2">
      <c r="A339" s="58">
        <v>297</v>
      </c>
      <c r="B339" s="44" t="s">
        <v>146</v>
      </c>
      <c r="C339" s="263" t="s">
        <v>587</v>
      </c>
      <c r="D339" s="10" t="s">
        <v>24</v>
      </c>
      <c r="E339" s="113">
        <v>35</v>
      </c>
      <c r="F339" s="113"/>
      <c r="G339" s="361"/>
      <c r="H339" s="383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</row>
    <row r="340" spans="1:195" ht="12" customHeight="1" x14ac:dyDescent="0.2">
      <c r="A340" s="58">
        <v>298</v>
      </c>
      <c r="B340" s="44" t="s">
        <v>147</v>
      </c>
      <c r="C340" s="263" t="s">
        <v>588</v>
      </c>
      <c r="D340" s="10" t="s">
        <v>24</v>
      </c>
      <c r="E340" s="113">
        <v>35</v>
      </c>
      <c r="F340" s="113"/>
      <c r="G340" s="361"/>
      <c r="H340" s="383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  <c r="FK340" s="39"/>
      <c r="FL340" s="39"/>
      <c r="FM340" s="39"/>
      <c r="FN340" s="39"/>
      <c r="FO340" s="39"/>
      <c r="FP340" s="39"/>
      <c r="FQ340" s="39"/>
      <c r="FR340" s="39"/>
      <c r="FS340" s="39"/>
      <c r="FT340" s="39"/>
      <c r="FU340" s="39"/>
      <c r="FV340" s="39"/>
      <c r="FW340" s="39"/>
      <c r="FX340" s="39"/>
      <c r="FY340" s="39"/>
      <c r="FZ340" s="39"/>
      <c r="GA340" s="39"/>
      <c r="GB340" s="39"/>
      <c r="GC340" s="39"/>
      <c r="GD340" s="39"/>
      <c r="GE340" s="39"/>
      <c r="GF340" s="39"/>
      <c r="GG340" s="39"/>
      <c r="GH340" s="39"/>
      <c r="GI340" s="39"/>
      <c r="GJ340" s="39"/>
      <c r="GK340" s="39"/>
      <c r="GL340" s="39"/>
      <c r="GM340" s="39"/>
    </row>
    <row r="341" spans="1:195" ht="12" customHeight="1" x14ac:dyDescent="0.2">
      <c r="A341" s="58">
        <v>299</v>
      </c>
      <c r="B341" s="44" t="s">
        <v>148</v>
      </c>
      <c r="C341" s="263" t="s">
        <v>589</v>
      </c>
      <c r="D341" s="10" t="s">
        <v>24</v>
      </c>
      <c r="E341" s="113">
        <v>35</v>
      </c>
      <c r="F341" s="113"/>
      <c r="G341" s="361"/>
      <c r="H341" s="383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  <c r="FC341" s="39"/>
      <c r="FD341" s="39"/>
      <c r="FE341" s="39"/>
      <c r="FF341" s="39"/>
      <c r="FG341" s="39"/>
      <c r="FH341" s="39"/>
      <c r="FI341" s="39"/>
      <c r="FJ341" s="39"/>
      <c r="FK341" s="39"/>
      <c r="FL341" s="39"/>
      <c r="FM341" s="39"/>
      <c r="FN341" s="39"/>
      <c r="FO341" s="39"/>
      <c r="FP341" s="39"/>
      <c r="FQ341" s="39"/>
      <c r="FR341" s="39"/>
      <c r="FS341" s="39"/>
      <c r="FT341" s="39"/>
      <c r="FU341" s="39"/>
      <c r="FV341" s="39"/>
      <c r="FW341" s="39"/>
      <c r="FX341" s="39"/>
      <c r="FY341" s="39"/>
      <c r="FZ341" s="39"/>
      <c r="GA341" s="39"/>
      <c r="GB341" s="39"/>
      <c r="GC341" s="39"/>
      <c r="GD341" s="39"/>
      <c r="GE341" s="39"/>
      <c r="GF341" s="39"/>
      <c r="GG341" s="39"/>
      <c r="GH341" s="39"/>
      <c r="GI341" s="39"/>
      <c r="GJ341" s="39"/>
      <c r="GK341" s="39"/>
      <c r="GL341" s="39"/>
      <c r="GM341" s="39"/>
    </row>
    <row r="342" spans="1:195" ht="12" customHeight="1" x14ac:dyDescent="0.2">
      <c r="A342" s="58">
        <v>300</v>
      </c>
      <c r="B342" s="44" t="s">
        <v>149</v>
      </c>
      <c r="C342" s="263" t="s">
        <v>591</v>
      </c>
      <c r="D342" s="10" t="s">
        <v>590</v>
      </c>
      <c r="E342" s="113">
        <v>215</v>
      </c>
      <c r="F342" s="113"/>
      <c r="G342" s="361"/>
      <c r="H342" s="383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  <c r="FK342" s="39"/>
      <c r="FL342" s="39"/>
      <c r="FM342" s="39"/>
      <c r="FN342" s="39"/>
      <c r="FO342" s="39"/>
      <c r="FP342" s="39"/>
      <c r="FQ342" s="39"/>
      <c r="FR342" s="39"/>
      <c r="FS342" s="39"/>
      <c r="FT342" s="39"/>
      <c r="FU342" s="39"/>
      <c r="FV342" s="39"/>
      <c r="FW342" s="39"/>
      <c r="FX342" s="39"/>
      <c r="FY342" s="39"/>
      <c r="FZ342" s="39"/>
      <c r="GA342" s="39"/>
      <c r="GB342" s="39"/>
      <c r="GC342" s="39"/>
      <c r="GD342" s="39"/>
      <c r="GE342" s="39"/>
      <c r="GF342" s="39"/>
      <c r="GG342" s="39"/>
      <c r="GH342" s="39"/>
      <c r="GI342" s="39"/>
      <c r="GJ342" s="39"/>
      <c r="GK342" s="39"/>
      <c r="GL342" s="39"/>
      <c r="GM342" s="39"/>
    </row>
    <row r="343" spans="1:195" ht="12" customHeight="1" x14ac:dyDescent="0.2">
      <c r="A343" s="58">
        <v>301</v>
      </c>
      <c r="B343" s="44" t="s">
        <v>150</v>
      </c>
      <c r="C343" s="263" t="s">
        <v>592</v>
      </c>
      <c r="D343" s="10" t="s">
        <v>590</v>
      </c>
      <c r="E343" s="113">
        <v>30</v>
      </c>
      <c r="F343" s="113"/>
      <c r="G343" s="361"/>
      <c r="H343" s="383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</row>
    <row r="344" spans="1:195" ht="12" customHeight="1" x14ac:dyDescent="0.2">
      <c r="A344" s="58">
        <v>302</v>
      </c>
      <c r="B344" s="44" t="s">
        <v>137</v>
      </c>
      <c r="C344" s="263" t="s">
        <v>595</v>
      </c>
      <c r="D344" s="10" t="s">
        <v>23</v>
      </c>
      <c r="E344" s="113">
        <v>14</v>
      </c>
      <c r="F344" s="113"/>
      <c r="G344" s="361"/>
      <c r="H344" s="383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</row>
    <row r="345" spans="1:195" ht="12" customHeight="1" x14ac:dyDescent="0.2">
      <c r="A345" s="58">
        <v>303</v>
      </c>
      <c r="B345" s="44" t="s">
        <v>151</v>
      </c>
      <c r="C345" s="263" t="s">
        <v>596</v>
      </c>
      <c r="D345" s="10" t="s">
        <v>23</v>
      </c>
      <c r="E345" s="113">
        <v>8</v>
      </c>
      <c r="F345" s="113"/>
      <c r="G345" s="361"/>
      <c r="H345" s="383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</row>
    <row r="346" spans="1:195" ht="12" customHeight="1" x14ac:dyDescent="0.2">
      <c r="A346" s="58">
        <v>304</v>
      </c>
      <c r="B346" s="44" t="s">
        <v>152</v>
      </c>
      <c r="C346" s="263" t="s">
        <v>597</v>
      </c>
      <c r="D346" s="10" t="s">
        <v>23</v>
      </c>
      <c r="E346" s="113">
        <v>16</v>
      </c>
      <c r="F346" s="113"/>
      <c r="G346" s="361"/>
      <c r="H346" s="383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</row>
    <row r="347" spans="1:195" ht="12" customHeight="1" x14ac:dyDescent="0.2">
      <c r="A347" s="58">
        <v>305</v>
      </c>
      <c r="B347" s="44" t="s">
        <v>153</v>
      </c>
      <c r="C347" s="263" t="s">
        <v>598</v>
      </c>
      <c r="D347" s="10" t="s">
        <v>23</v>
      </c>
      <c r="E347" s="113">
        <v>2</v>
      </c>
      <c r="F347" s="113"/>
      <c r="G347" s="361"/>
      <c r="H347" s="383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</row>
    <row r="348" spans="1:195" ht="12" customHeight="1" x14ac:dyDescent="0.2">
      <c r="A348" s="58">
        <v>306</v>
      </c>
      <c r="B348" s="44" t="s">
        <v>154</v>
      </c>
      <c r="C348" s="263" t="s">
        <v>599</v>
      </c>
      <c r="D348" s="10" t="s">
        <v>23</v>
      </c>
      <c r="E348" s="113">
        <v>10</v>
      </c>
      <c r="F348" s="113"/>
      <c r="G348" s="361"/>
      <c r="H348" s="383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</row>
    <row r="349" spans="1:195" ht="12" customHeight="1" x14ac:dyDescent="0.2">
      <c r="A349" s="58">
        <v>307</v>
      </c>
      <c r="B349" s="44" t="s">
        <v>155</v>
      </c>
      <c r="C349" s="263" t="s">
        <v>600</v>
      </c>
      <c r="D349" s="10" t="s">
        <v>23</v>
      </c>
      <c r="E349" s="113">
        <v>68</v>
      </c>
      <c r="F349" s="113"/>
      <c r="G349" s="361"/>
      <c r="H349" s="383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</row>
    <row r="350" spans="1:195" ht="12" customHeight="1" x14ac:dyDescent="0.2">
      <c r="A350" s="58">
        <v>308</v>
      </c>
      <c r="B350" s="44" t="s">
        <v>156</v>
      </c>
      <c r="C350" s="263" t="s">
        <v>601</v>
      </c>
      <c r="D350" s="10" t="s">
        <v>23</v>
      </c>
      <c r="E350" s="113">
        <v>50</v>
      </c>
      <c r="F350" s="113"/>
      <c r="G350" s="361"/>
      <c r="H350" s="383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</row>
    <row r="351" spans="1:195" ht="12" customHeight="1" x14ac:dyDescent="0.2">
      <c r="A351" s="58">
        <v>309</v>
      </c>
      <c r="B351" s="44" t="s">
        <v>157</v>
      </c>
      <c r="C351" s="263" t="s">
        <v>602</v>
      </c>
      <c r="D351" s="10" t="s">
        <v>23</v>
      </c>
      <c r="E351" s="113">
        <v>406</v>
      </c>
      <c r="F351" s="113"/>
      <c r="G351" s="361"/>
      <c r="H351" s="383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</row>
    <row r="352" spans="1:195" ht="12" customHeight="1" x14ac:dyDescent="0.2">
      <c r="A352" s="58">
        <v>310</v>
      </c>
      <c r="B352" s="44" t="s">
        <v>158</v>
      </c>
      <c r="C352" s="263" t="s">
        <v>603</v>
      </c>
      <c r="D352" s="10" t="s">
        <v>23</v>
      </c>
      <c r="E352" s="113">
        <v>24</v>
      </c>
      <c r="F352" s="113"/>
      <c r="G352" s="361"/>
      <c r="H352" s="383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</row>
    <row r="353" spans="1:195" ht="12" customHeight="1" x14ac:dyDescent="0.2">
      <c r="A353" s="58">
        <v>311</v>
      </c>
      <c r="B353" s="44" t="s">
        <v>159</v>
      </c>
      <c r="C353" s="263" t="s">
        <v>604</v>
      </c>
      <c r="D353" s="10" t="s">
        <v>23</v>
      </c>
      <c r="E353" s="113">
        <v>94</v>
      </c>
      <c r="F353" s="113"/>
      <c r="G353" s="361"/>
      <c r="H353" s="383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  <c r="FK353" s="39"/>
      <c r="FL353" s="39"/>
      <c r="FM353" s="39"/>
      <c r="FN353" s="39"/>
      <c r="FO353" s="39"/>
      <c r="FP353" s="39"/>
      <c r="FQ353" s="39"/>
      <c r="FR353" s="39"/>
      <c r="FS353" s="39"/>
      <c r="FT353" s="39"/>
      <c r="FU353" s="39"/>
      <c r="FV353" s="39"/>
      <c r="FW353" s="39"/>
      <c r="FX353" s="39"/>
      <c r="FY353" s="39"/>
      <c r="FZ353" s="39"/>
      <c r="GA353" s="39"/>
      <c r="GB353" s="39"/>
      <c r="GC353" s="39"/>
      <c r="GD353" s="39"/>
      <c r="GE353" s="39"/>
      <c r="GF353" s="39"/>
      <c r="GG353" s="39"/>
      <c r="GH353" s="39"/>
      <c r="GI353" s="39"/>
      <c r="GJ353" s="39"/>
      <c r="GK353" s="39"/>
      <c r="GL353" s="39"/>
      <c r="GM353" s="39"/>
    </row>
    <row r="354" spans="1:195" ht="12" customHeight="1" x14ac:dyDescent="0.2">
      <c r="A354" s="58">
        <v>312</v>
      </c>
      <c r="B354" s="44" t="s">
        <v>160</v>
      </c>
      <c r="C354" s="263" t="s">
        <v>605</v>
      </c>
      <c r="D354" s="10" t="s">
        <v>23</v>
      </c>
      <c r="E354" s="113">
        <v>8</v>
      </c>
      <c r="F354" s="113"/>
      <c r="G354" s="361"/>
      <c r="H354" s="383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</row>
    <row r="355" spans="1:195" ht="12" customHeight="1" x14ac:dyDescent="0.2">
      <c r="A355" s="58">
        <v>313</v>
      </c>
      <c r="B355" s="44" t="s">
        <v>607</v>
      </c>
      <c r="C355" s="263" t="s">
        <v>606</v>
      </c>
      <c r="D355" s="10" t="s">
        <v>23</v>
      </c>
      <c r="E355" s="113">
        <v>356</v>
      </c>
      <c r="F355" s="113"/>
      <c r="G355" s="361"/>
      <c r="H355" s="383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</row>
    <row r="356" spans="1:195" ht="12" customHeight="1" x14ac:dyDescent="0.2">
      <c r="A356" s="58">
        <v>314</v>
      </c>
      <c r="B356" s="44" t="s">
        <v>608</v>
      </c>
      <c r="C356" s="263" t="s">
        <v>626</v>
      </c>
      <c r="D356" s="10" t="s">
        <v>24</v>
      </c>
      <c r="E356" s="113">
        <v>4</v>
      </c>
      <c r="F356" s="113"/>
      <c r="G356" s="361"/>
      <c r="H356" s="383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</row>
    <row r="357" spans="1:195" ht="12" customHeight="1" x14ac:dyDescent="0.2">
      <c r="A357" s="58">
        <v>315</v>
      </c>
      <c r="B357" s="44" t="s">
        <v>609</v>
      </c>
      <c r="C357" s="263" t="s">
        <v>619</v>
      </c>
      <c r="D357" s="10" t="s">
        <v>24</v>
      </c>
      <c r="E357" s="113">
        <v>9</v>
      </c>
      <c r="F357" s="113"/>
      <c r="G357" s="361"/>
      <c r="H357" s="383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  <c r="FK357" s="39"/>
      <c r="FL357" s="39"/>
      <c r="FM357" s="39"/>
      <c r="FN357" s="39"/>
      <c r="FO357" s="39"/>
      <c r="FP357" s="39"/>
      <c r="FQ357" s="39"/>
      <c r="FR357" s="39"/>
      <c r="FS357" s="39"/>
      <c r="FT357" s="39"/>
      <c r="FU357" s="39"/>
      <c r="FV357" s="39"/>
      <c r="FW357" s="39"/>
      <c r="FX357" s="39"/>
      <c r="FY357" s="39"/>
      <c r="FZ357" s="39"/>
      <c r="GA357" s="39"/>
      <c r="GB357" s="39"/>
      <c r="GC357" s="39"/>
      <c r="GD357" s="39"/>
      <c r="GE357" s="39"/>
      <c r="GF357" s="39"/>
      <c r="GG357" s="39"/>
      <c r="GH357" s="39"/>
      <c r="GI357" s="39"/>
      <c r="GJ357" s="39"/>
      <c r="GK357" s="39"/>
      <c r="GL357" s="39"/>
      <c r="GM357" s="39"/>
    </row>
    <row r="358" spans="1:195" ht="12" customHeight="1" x14ac:dyDescent="0.2">
      <c r="A358" s="58">
        <v>316</v>
      </c>
      <c r="B358" s="44" t="s">
        <v>610</v>
      </c>
      <c r="C358" s="263" t="s">
        <v>620</v>
      </c>
      <c r="D358" s="10" t="s">
        <v>24</v>
      </c>
      <c r="E358" s="113">
        <v>8</v>
      </c>
      <c r="F358" s="113"/>
      <c r="G358" s="361"/>
      <c r="H358" s="383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</row>
    <row r="359" spans="1:195" ht="12" customHeight="1" x14ac:dyDescent="0.2">
      <c r="A359" s="58">
        <v>317</v>
      </c>
      <c r="B359" s="44" t="s">
        <v>611</v>
      </c>
      <c r="C359" s="263" t="s">
        <v>627</v>
      </c>
      <c r="D359" s="10" t="s">
        <v>24</v>
      </c>
      <c r="E359" s="113">
        <v>2</v>
      </c>
      <c r="F359" s="113"/>
      <c r="G359" s="361"/>
      <c r="H359" s="383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</row>
    <row r="360" spans="1:195" ht="12" customHeight="1" x14ac:dyDescent="0.2">
      <c r="A360" s="58">
        <v>318</v>
      </c>
      <c r="B360" s="44" t="s">
        <v>612</v>
      </c>
      <c r="C360" s="263" t="s">
        <v>621</v>
      </c>
      <c r="D360" s="10" t="s">
        <v>24</v>
      </c>
      <c r="E360" s="113">
        <v>5</v>
      </c>
      <c r="F360" s="113"/>
      <c r="G360" s="361"/>
      <c r="H360" s="383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  <c r="FC360" s="39"/>
      <c r="FD360" s="39"/>
      <c r="FE360" s="39"/>
      <c r="FF360" s="39"/>
      <c r="FG360" s="39"/>
      <c r="FH360" s="39"/>
      <c r="FI360" s="39"/>
      <c r="FJ360" s="39"/>
      <c r="FK360" s="39"/>
      <c r="FL360" s="39"/>
      <c r="FM360" s="39"/>
      <c r="FN360" s="39"/>
      <c r="FO360" s="39"/>
      <c r="FP360" s="39"/>
      <c r="FQ360" s="39"/>
      <c r="FR360" s="39"/>
      <c r="FS360" s="39"/>
      <c r="FT360" s="39"/>
      <c r="FU360" s="39"/>
      <c r="FV360" s="39"/>
      <c r="FW360" s="39"/>
      <c r="FX360" s="39"/>
      <c r="FY360" s="39"/>
      <c r="FZ360" s="39"/>
      <c r="GA360" s="39"/>
      <c r="GB360" s="39"/>
      <c r="GC360" s="39"/>
      <c r="GD360" s="39"/>
      <c r="GE360" s="39"/>
      <c r="GF360" s="39"/>
      <c r="GG360" s="39"/>
      <c r="GH360" s="39"/>
      <c r="GI360" s="39"/>
      <c r="GJ360" s="39"/>
      <c r="GK360" s="39"/>
      <c r="GL360" s="39"/>
      <c r="GM360" s="39"/>
    </row>
    <row r="361" spans="1:195" ht="12" customHeight="1" x14ac:dyDescent="0.2">
      <c r="A361" s="58">
        <v>319</v>
      </c>
      <c r="B361" s="44" t="s">
        <v>613</v>
      </c>
      <c r="C361" s="263" t="s">
        <v>622</v>
      </c>
      <c r="D361" s="10" t="s">
        <v>24</v>
      </c>
      <c r="E361" s="113">
        <v>34</v>
      </c>
      <c r="F361" s="113"/>
      <c r="G361" s="361"/>
      <c r="H361" s="383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</row>
    <row r="362" spans="1:195" ht="12" customHeight="1" x14ac:dyDescent="0.2">
      <c r="A362" s="58">
        <v>320</v>
      </c>
      <c r="B362" s="44" t="s">
        <v>614</v>
      </c>
      <c r="C362" s="263" t="s">
        <v>623</v>
      </c>
      <c r="D362" s="10" t="s">
        <v>24</v>
      </c>
      <c r="E362" s="113">
        <v>51</v>
      </c>
      <c r="F362" s="113"/>
      <c r="G362" s="361"/>
      <c r="H362" s="383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</row>
    <row r="363" spans="1:195" ht="12" customHeight="1" x14ac:dyDescent="0.2">
      <c r="A363" s="58">
        <v>321</v>
      </c>
      <c r="B363" s="44" t="s">
        <v>615</v>
      </c>
      <c r="C363" s="263" t="s">
        <v>629</v>
      </c>
      <c r="D363" s="10" t="s">
        <v>24</v>
      </c>
      <c r="E363" s="113">
        <v>9</v>
      </c>
      <c r="F363" s="113"/>
      <c r="G363" s="361"/>
      <c r="H363" s="383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  <c r="EQ363" s="39"/>
      <c r="ER363" s="39"/>
      <c r="ES363" s="39"/>
      <c r="ET363" s="39"/>
      <c r="EU363" s="39"/>
      <c r="EV363" s="39"/>
      <c r="EW363" s="39"/>
      <c r="EX363" s="39"/>
      <c r="EY363" s="39"/>
      <c r="EZ363" s="39"/>
      <c r="FA363" s="39"/>
      <c r="FB363" s="39"/>
      <c r="FC363" s="39"/>
      <c r="FD363" s="39"/>
      <c r="FE363" s="39"/>
      <c r="FF363" s="39"/>
      <c r="FG363" s="39"/>
      <c r="FH363" s="39"/>
      <c r="FI363" s="39"/>
      <c r="FJ363" s="39"/>
      <c r="FK363" s="39"/>
      <c r="FL363" s="39"/>
      <c r="FM363" s="39"/>
      <c r="FN363" s="39"/>
      <c r="FO363" s="39"/>
      <c r="FP363" s="39"/>
      <c r="FQ363" s="39"/>
      <c r="FR363" s="39"/>
      <c r="FS363" s="39"/>
      <c r="FT363" s="39"/>
      <c r="FU363" s="39"/>
      <c r="FV363" s="39"/>
      <c r="FW363" s="39"/>
      <c r="FX363" s="39"/>
      <c r="FY363" s="39"/>
      <c r="FZ363" s="39"/>
      <c r="GA363" s="39"/>
      <c r="GB363" s="39"/>
      <c r="GC363" s="39"/>
      <c r="GD363" s="39"/>
      <c r="GE363" s="39"/>
      <c r="GF363" s="39"/>
      <c r="GG363" s="39"/>
      <c r="GH363" s="39"/>
      <c r="GI363" s="39"/>
      <c r="GJ363" s="39"/>
      <c r="GK363" s="39"/>
      <c r="GL363" s="39"/>
      <c r="GM363" s="39"/>
    </row>
    <row r="364" spans="1:195" ht="12" customHeight="1" x14ac:dyDescent="0.2">
      <c r="A364" s="58">
        <v>322</v>
      </c>
      <c r="B364" s="44" t="s">
        <v>616</v>
      </c>
      <c r="C364" s="263" t="s">
        <v>624</v>
      </c>
      <c r="D364" s="10" t="s">
        <v>24</v>
      </c>
      <c r="E364" s="113">
        <v>203</v>
      </c>
      <c r="F364" s="113"/>
      <c r="G364" s="361"/>
      <c r="H364" s="383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  <c r="FC364" s="39"/>
      <c r="FD364" s="39"/>
      <c r="FE364" s="39"/>
      <c r="FF364" s="39"/>
      <c r="FG364" s="39"/>
      <c r="FH364" s="39"/>
      <c r="FI364" s="39"/>
      <c r="FJ364" s="39"/>
      <c r="FK364" s="39"/>
      <c r="FL364" s="39"/>
      <c r="FM364" s="39"/>
      <c r="FN364" s="39"/>
      <c r="FO364" s="39"/>
      <c r="FP364" s="39"/>
      <c r="FQ364" s="39"/>
      <c r="FR364" s="39"/>
      <c r="FS364" s="39"/>
      <c r="FT364" s="39"/>
      <c r="FU364" s="39"/>
      <c r="FV364" s="39"/>
      <c r="FW364" s="39"/>
      <c r="FX364" s="39"/>
      <c r="FY364" s="39"/>
      <c r="FZ364" s="39"/>
      <c r="GA364" s="39"/>
      <c r="GB364" s="39"/>
      <c r="GC364" s="39"/>
      <c r="GD364" s="39"/>
      <c r="GE364" s="39"/>
      <c r="GF364" s="39"/>
      <c r="GG364" s="39"/>
      <c r="GH364" s="39"/>
      <c r="GI364" s="39"/>
      <c r="GJ364" s="39"/>
      <c r="GK364" s="39"/>
      <c r="GL364" s="39"/>
      <c r="GM364" s="39"/>
    </row>
    <row r="365" spans="1:195" ht="12" customHeight="1" x14ac:dyDescent="0.2">
      <c r="A365" s="58">
        <v>323</v>
      </c>
      <c r="B365" s="44" t="s">
        <v>617</v>
      </c>
      <c r="C365" s="263" t="s">
        <v>630</v>
      </c>
      <c r="D365" s="10" t="s">
        <v>24</v>
      </c>
      <c r="E365" s="113">
        <v>34</v>
      </c>
      <c r="F365" s="113"/>
      <c r="G365" s="361"/>
      <c r="H365" s="383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</row>
    <row r="366" spans="1:195" ht="12" customHeight="1" x14ac:dyDescent="0.2">
      <c r="A366" s="58">
        <v>324</v>
      </c>
      <c r="B366" s="44" t="s">
        <v>618</v>
      </c>
      <c r="C366" s="263" t="s">
        <v>632</v>
      </c>
      <c r="D366" s="10" t="s">
        <v>24</v>
      </c>
      <c r="E366" s="113">
        <v>2</v>
      </c>
      <c r="F366" s="113"/>
      <c r="G366" s="361"/>
      <c r="H366" s="383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  <c r="FK366" s="39"/>
      <c r="FL366" s="39"/>
      <c r="FM366" s="39"/>
      <c r="FN366" s="39"/>
      <c r="FO366" s="39"/>
      <c r="FP366" s="39"/>
      <c r="FQ366" s="39"/>
      <c r="FR366" s="39"/>
      <c r="FS366" s="39"/>
      <c r="FT366" s="39"/>
      <c r="FU366" s="39"/>
      <c r="FV366" s="39"/>
      <c r="FW366" s="39"/>
      <c r="FX366" s="39"/>
      <c r="FY366" s="39"/>
      <c r="FZ366" s="39"/>
      <c r="GA366" s="39"/>
      <c r="GB366" s="39"/>
      <c r="GC366" s="39"/>
      <c r="GD366" s="39"/>
      <c r="GE366" s="39"/>
      <c r="GF366" s="39"/>
      <c r="GG366" s="39"/>
      <c r="GH366" s="39"/>
      <c r="GI366" s="39"/>
      <c r="GJ366" s="39"/>
      <c r="GK366" s="39"/>
      <c r="GL366" s="39"/>
      <c r="GM366" s="39"/>
    </row>
    <row r="367" spans="1:195" ht="12" customHeight="1" x14ac:dyDescent="0.2">
      <c r="A367" s="58">
        <v>325</v>
      </c>
      <c r="B367" s="44" t="s">
        <v>625</v>
      </c>
      <c r="C367" s="263" t="s">
        <v>631</v>
      </c>
      <c r="D367" s="10" t="s">
        <v>24</v>
      </c>
      <c r="E367" s="113">
        <v>34</v>
      </c>
      <c r="F367" s="113"/>
      <c r="G367" s="361"/>
      <c r="H367" s="383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  <c r="FC367" s="39"/>
      <c r="FD367" s="39"/>
      <c r="FE367" s="39"/>
      <c r="FF367" s="39"/>
      <c r="FG367" s="39"/>
      <c r="FH367" s="39"/>
      <c r="FI367" s="39"/>
      <c r="FJ367" s="39"/>
      <c r="FK367" s="39"/>
      <c r="FL367" s="39"/>
      <c r="FM367" s="39"/>
      <c r="FN367" s="39"/>
      <c r="FO367" s="39"/>
      <c r="FP367" s="39"/>
      <c r="FQ367" s="39"/>
      <c r="FR367" s="39"/>
      <c r="FS367" s="39"/>
      <c r="FT367" s="39"/>
      <c r="FU367" s="39"/>
      <c r="FV367" s="39"/>
      <c r="FW367" s="39"/>
      <c r="FX367" s="39"/>
      <c r="FY367" s="39"/>
      <c r="FZ367" s="39"/>
      <c r="GA367" s="39"/>
      <c r="GB367" s="39"/>
      <c r="GC367" s="39"/>
      <c r="GD367" s="39"/>
      <c r="GE367" s="39"/>
      <c r="GF367" s="39"/>
      <c r="GG367" s="39"/>
      <c r="GH367" s="39"/>
      <c r="GI367" s="39"/>
      <c r="GJ367" s="39"/>
      <c r="GK367" s="39"/>
      <c r="GL367" s="39"/>
      <c r="GM367" s="39"/>
    </row>
    <row r="368" spans="1:195" ht="12" customHeight="1" x14ac:dyDescent="0.2">
      <c r="A368" s="58">
        <v>326</v>
      </c>
      <c r="B368" s="44" t="s">
        <v>628</v>
      </c>
      <c r="C368" s="349" t="s">
        <v>633</v>
      </c>
      <c r="D368" s="10" t="s">
        <v>24</v>
      </c>
      <c r="E368" s="113">
        <v>1</v>
      </c>
      <c r="F368" s="113"/>
      <c r="G368" s="361"/>
      <c r="H368" s="388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</row>
    <row r="369" spans="1:195" ht="15" customHeight="1" x14ac:dyDescent="0.2">
      <c r="A369" s="339"/>
      <c r="B369" s="237"/>
      <c r="C369" s="317" t="s">
        <v>728</v>
      </c>
      <c r="D369" s="318"/>
      <c r="E369" s="318"/>
      <c r="F369" s="318"/>
      <c r="G369" s="319"/>
      <c r="H369" s="387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9"/>
      <c r="GG369" s="39"/>
      <c r="GH369" s="39"/>
      <c r="GI369" s="39"/>
      <c r="GJ369" s="39"/>
      <c r="GK369" s="39"/>
      <c r="GL369" s="39"/>
      <c r="GM369" s="39"/>
    </row>
    <row r="370" spans="1:195" ht="12" customHeight="1" x14ac:dyDescent="0.2">
      <c r="A370" s="58">
        <v>327</v>
      </c>
      <c r="B370" s="36" t="s">
        <v>161</v>
      </c>
      <c r="C370" s="200" t="s">
        <v>167</v>
      </c>
      <c r="D370" s="45" t="s">
        <v>91</v>
      </c>
      <c r="E370" s="95">
        <v>12</v>
      </c>
      <c r="F370" s="95"/>
      <c r="G370" s="358"/>
      <c r="H370" s="383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</row>
    <row r="371" spans="1:195" ht="12" customHeight="1" x14ac:dyDescent="0.2">
      <c r="A371" s="58">
        <v>328</v>
      </c>
      <c r="B371" s="36" t="s">
        <v>768</v>
      </c>
      <c r="C371" s="132" t="s">
        <v>168</v>
      </c>
      <c r="D371" s="10" t="s">
        <v>23</v>
      </c>
      <c r="E371" s="96">
        <v>83</v>
      </c>
      <c r="F371" s="96"/>
      <c r="G371" s="117"/>
      <c r="H371" s="383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  <c r="FC371" s="39"/>
      <c r="FD371" s="39"/>
      <c r="FE371" s="39"/>
      <c r="FF371" s="39"/>
      <c r="FG371" s="39"/>
      <c r="FH371" s="39"/>
      <c r="FI371" s="39"/>
      <c r="FJ371" s="39"/>
      <c r="FK371" s="39"/>
      <c r="FL371" s="39"/>
      <c r="FM371" s="39"/>
      <c r="FN371" s="39"/>
      <c r="FO371" s="39"/>
      <c r="FP371" s="39"/>
      <c r="FQ371" s="39"/>
      <c r="FR371" s="39"/>
      <c r="FS371" s="39"/>
      <c r="FT371" s="39"/>
      <c r="FU371" s="39"/>
      <c r="FV371" s="39"/>
      <c r="FW371" s="39"/>
      <c r="FX371" s="39"/>
      <c r="FY371" s="39"/>
      <c r="FZ371" s="39"/>
      <c r="GA371" s="39"/>
      <c r="GB371" s="39"/>
      <c r="GC371" s="39"/>
      <c r="GD371" s="39"/>
      <c r="GE371" s="39"/>
      <c r="GF371" s="39"/>
      <c r="GG371" s="39"/>
      <c r="GH371" s="39"/>
      <c r="GI371" s="39"/>
      <c r="GJ371" s="39"/>
      <c r="GK371" s="39"/>
      <c r="GL371" s="39"/>
      <c r="GM371" s="39"/>
    </row>
    <row r="372" spans="1:195" ht="12" customHeight="1" x14ac:dyDescent="0.2">
      <c r="A372" s="58">
        <v>329</v>
      </c>
      <c r="B372" s="36" t="s">
        <v>1035</v>
      </c>
      <c r="C372" s="132" t="s">
        <v>760</v>
      </c>
      <c r="D372" s="10" t="s">
        <v>23</v>
      </c>
      <c r="E372" s="96">
        <v>12</v>
      </c>
      <c r="F372" s="96"/>
      <c r="G372" s="117"/>
      <c r="H372" s="383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</row>
    <row r="373" spans="1:195" ht="12" customHeight="1" x14ac:dyDescent="0.2">
      <c r="A373" s="58">
        <v>330</v>
      </c>
      <c r="B373" s="36" t="s">
        <v>769</v>
      </c>
      <c r="C373" s="132" t="s">
        <v>761</v>
      </c>
      <c r="D373" s="10" t="s">
        <v>23</v>
      </c>
      <c r="E373" s="96">
        <v>4</v>
      </c>
      <c r="F373" s="96"/>
      <c r="G373" s="117"/>
      <c r="H373" s="383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</row>
    <row r="374" spans="1:195" ht="12" customHeight="1" x14ac:dyDescent="0.2">
      <c r="A374" s="58">
        <v>331</v>
      </c>
      <c r="B374" s="36" t="s">
        <v>770</v>
      </c>
      <c r="C374" s="132" t="s">
        <v>169</v>
      </c>
      <c r="D374" s="10" t="s">
        <v>23</v>
      </c>
      <c r="E374" s="96">
        <v>26</v>
      </c>
      <c r="F374" s="96"/>
      <c r="G374" s="117"/>
      <c r="H374" s="383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</row>
    <row r="375" spans="1:195" ht="12" customHeight="1" x14ac:dyDescent="0.2">
      <c r="A375" s="58">
        <v>332</v>
      </c>
      <c r="B375" s="36" t="s">
        <v>771</v>
      </c>
      <c r="C375" s="349" t="s">
        <v>762</v>
      </c>
      <c r="D375" s="10" t="s">
        <v>24</v>
      </c>
      <c r="E375" s="96">
        <v>2</v>
      </c>
      <c r="F375" s="96"/>
      <c r="G375" s="117"/>
      <c r="H375" s="383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  <c r="FC375" s="39"/>
      <c r="FD375" s="39"/>
      <c r="FE375" s="39"/>
      <c r="FF375" s="39"/>
      <c r="FG375" s="39"/>
      <c r="FH375" s="39"/>
      <c r="FI375" s="39"/>
      <c r="FJ375" s="39"/>
      <c r="FK375" s="39"/>
      <c r="FL375" s="39"/>
      <c r="FM375" s="39"/>
      <c r="FN375" s="39"/>
      <c r="FO375" s="39"/>
      <c r="FP375" s="39"/>
      <c r="FQ375" s="39"/>
      <c r="FR375" s="39"/>
      <c r="FS375" s="39"/>
      <c r="FT375" s="39"/>
      <c r="FU375" s="39"/>
      <c r="FV375" s="39"/>
      <c r="FW375" s="39"/>
      <c r="FX375" s="39"/>
      <c r="FY375" s="39"/>
      <c r="FZ375" s="39"/>
      <c r="GA375" s="39"/>
      <c r="GB375" s="39"/>
      <c r="GC375" s="39"/>
      <c r="GD375" s="39"/>
      <c r="GE375" s="39"/>
      <c r="GF375" s="39"/>
      <c r="GG375" s="39"/>
      <c r="GH375" s="39"/>
      <c r="GI375" s="39"/>
      <c r="GJ375" s="39"/>
      <c r="GK375" s="39"/>
      <c r="GL375" s="39"/>
      <c r="GM375" s="39"/>
    </row>
    <row r="376" spans="1:195" ht="12" customHeight="1" x14ac:dyDescent="0.2">
      <c r="A376" s="58">
        <v>333</v>
      </c>
      <c r="B376" s="36" t="s">
        <v>772</v>
      </c>
      <c r="C376" s="279" t="s">
        <v>763</v>
      </c>
      <c r="D376" s="31" t="s">
        <v>24</v>
      </c>
      <c r="E376" s="108">
        <v>2</v>
      </c>
      <c r="F376" s="108"/>
      <c r="G376" s="267"/>
      <c r="H376" s="383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</row>
    <row r="377" spans="1:195" ht="12" customHeight="1" x14ac:dyDescent="0.2">
      <c r="A377" s="58">
        <v>334</v>
      </c>
      <c r="B377" s="36" t="s">
        <v>162</v>
      </c>
      <c r="C377" s="281" t="s">
        <v>170</v>
      </c>
      <c r="D377" s="42" t="s">
        <v>24</v>
      </c>
      <c r="E377" s="105">
        <v>3</v>
      </c>
      <c r="F377" s="105"/>
      <c r="G377" s="80"/>
      <c r="H377" s="383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  <c r="FC377" s="39"/>
      <c r="FD377" s="39"/>
      <c r="FE377" s="39"/>
      <c r="FF377" s="39"/>
      <c r="FG377" s="39"/>
      <c r="FH377" s="39"/>
      <c r="FI377" s="39"/>
      <c r="FJ377" s="39"/>
      <c r="FK377" s="39"/>
      <c r="FL377" s="39"/>
      <c r="FM377" s="39"/>
      <c r="FN377" s="39"/>
      <c r="FO377" s="39"/>
      <c r="FP377" s="39"/>
      <c r="FQ377" s="39"/>
      <c r="FR377" s="39"/>
      <c r="FS377" s="39"/>
      <c r="FT377" s="39"/>
      <c r="FU377" s="39"/>
      <c r="FV377" s="39"/>
      <c r="FW377" s="39"/>
      <c r="FX377" s="39"/>
      <c r="FY377" s="39"/>
      <c r="FZ377" s="39"/>
      <c r="GA377" s="39"/>
      <c r="GB377" s="39"/>
      <c r="GC377" s="39"/>
      <c r="GD377" s="39"/>
      <c r="GE377" s="39"/>
      <c r="GF377" s="39"/>
      <c r="GG377" s="39"/>
      <c r="GH377" s="39"/>
      <c r="GI377" s="39"/>
      <c r="GJ377" s="39"/>
      <c r="GK377" s="39"/>
      <c r="GL377" s="39"/>
      <c r="GM377" s="39"/>
    </row>
    <row r="378" spans="1:195" ht="12" customHeight="1" x14ac:dyDescent="0.2">
      <c r="A378" s="58">
        <v>335</v>
      </c>
      <c r="B378" s="36" t="s">
        <v>1036</v>
      </c>
      <c r="C378" s="281" t="s">
        <v>171</v>
      </c>
      <c r="D378" s="42" t="s">
        <v>24</v>
      </c>
      <c r="E378" s="105">
        <v>34</v>
      </c>
      <c r="F378" s="105"/>
      <c r="G378" s="80"/>
      <c r="H378" s="383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  <c r="FC378" s="39"/>
      <c r="FD378" s="39"/>
      <c r="FE378" s="39"/>
      <c r="FF378" s="39"/>
      <c r="FG378" s="39"/>
      <c r="FH378" s="39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39"/>
      <c r="GC378" s="39"/>
      <c r="GD378" s="39"/>
      <c r="GE378" s="39"/>
      <c r="GF378" s="39"/>
      <c r="GG378" s="39"/>
      <c r="GH378" s="39"/>
      <c r="GI378" s="39"/>
      <c r="GJ378" s="39"/>
      <c r="GK378" s="39"/>
      <c r="GL378" s="39"/>
      <c r="GM378" s="39"/>
    </row>
    <row r="379" spans="1:195" ht="12" customHeight="1" x14ac:dyDescent="0.2">
      <c r="A379" s="58">
        <v>336</v>
      </c>
      <c r="B379" s="36" t="s">
        <v>773</v>
      </c>
      <c r="C379" s="281" t="s">
        <v>172</v>
      </c>
      <c r="D379" s="42" t="s">
        <v>89</v>
      </c>
      <c r="E379" s="105">
        <v>34</v>
      </c>
      <c r="F379" s="105"/>
      <c r="G379" s="80"/>
      <c r="H379" s="383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</row>
    <row r="380" spans="1:195" ht="12" customHeight="1" x14ac:dyDescent="0.2">
      <c r="A380" s="58">
        <v>337</v>
      </c>
      <c r="B380" s="36" t="s">
        <v>774</v>
      </c>
      <c r="C380" s="281" t="s">
        <v>173</v>
      </c>
      <c r="D380" s="42" t="s">
        <v>24</v>
      </c>
      <c r="E380" s="105">
        <v>14</v>
      </c>
      <c r="F380" s="105"/>
      <c r="G380" s="80"/>
      <c r="H380" s="383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  <c r="FC380" s="39"/>
      <c r="FD380" s="39"/>
      <c r="FE380" s="39"/>
      <c r="FF380" s="39"/>
      <c r="FG380" s="39"/>
      <c r="FH380" s="39"/>
      <c r="FI380" s="39"/>
      <c r="FJ380" s="39"/>
      <c r="FK380" s="39"/>
      <c r="FL380" s="39"/>
      <c r="FM380" s="39"/>
      <c r="FN380" s="39"/>
      <c r="FO380" s="39"/>
      <c r="FP380" s="39"/>
      <c r="FQ380" s="39"/>
      <c r="FR380" s="39"/>
      <c r="FS380" s="39"/>
      <c r="FT380" s="39"/>
      <c r="FU380" s="39"/>
      <c r="FV380" s="39"/>
      <c r="FW380" s="39"/>
      <c r="FX380" s="39"/>
      <c r="FY380" s="39"/>
      <c r="FZ380" s="39"/>
      <c r="GA380" s="39"/>
      <c r="GB380" s="39"/>
      <c r="GC380" s="39"/>
      <c r="GD380" s="39"/>
      <c r="GE380" s="39"/>
      <c r="GF380" s="39"/>
      <c r="GG380" s="39"/>
      <c r="GH380" s="39"/>
      <c r="GI380" s="39"/>
      <c r="GJ380" s="39"/>
      <c r="GK380" s="39"/>
      <c r="GL380" s="39"/>
      <c r="GM380" s="39"/>
    </row>
    <row r="381" spans="1:195" ht="12" customHeight="1" x14ac:dyDescent="0.2">
      <c r="A381" s="58">
        <v>338</v>
      </c>
      <c r="B381" s="36" t="s">
        <v>775</v>
      </c>
      <c r="C381" s="350" t="s">
        <v>981</v>
      </c>
      <c r="D381" s="42" t="s">
        <v>24</v>
      </c>
      <c r="E381" s="105">
        <v>14</v>
      </c>
      <c r="F381" s="105"/>
      <c r="G381" s="80"/>
      <c r="H381" s="383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</row>
    <row r="382" spans="1:195" ht="33.75" x14ac:dyDescent="0.2">
      <c r="A382" s="58">
        <v>339</v>
      </c>
      <c r="B382" s="36" t="s">
        <v>776</v>
      </c>
      <c r="C382" s="280" t="s">
        <v>920</v>
      </c>
      <c r="D382" s="42" t="s">
        <v>24</v>
      </c>
      <c r="E382" s="105">
        <v>2</v>
      </c>
      <c r="F382" s="105"/>
      <c r="G382" s="80"/>
      <c r="H382" s="383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  <c r="FC382" s="39"/>
      <c r="FD382" s="39"/>
      <c r="FE382" s="39"/>
      <c r="FF382" s="39"/>
      <c r="FG382" s="39"/>
      <c r="FH382" s="39"/>
      <c r="FI382" s="39"/>
      <c r="FJ382" s="39"/>
      <c r="FK382" s="39"/>
      <c r="FL382" s="39"/>
      <c r="FM382" s="39"/>
      <c r="FN382" s="39"/>
      <c r="FO382" s="39"/>
      <c r="FP382" s="39"/>
      <c r="FQ382" s="39"/>
      <c r="FR382" s="39"/>
      <c r="FS382" s="39"/>
      <c r="FT382" s="39"/>
      <c r="FU382" s="39"/>
      <c r="FV382" s="39"/>
      <c r="FW382" s="39"/>
      <c r="FX382" s="39"/>
      <c r="FY382" s="39"/>
      <c r="FZ382" s="39"/>
      <c r="GA382" s="39"/>
      <c r="GB382" s="39"/>
      <c r="GC382" s="39"/>
      <c r="GD382" s="39"/>
      <c r="GE382" s="39"/>
      <c r="GF382" s="39"/>
      <c r="GG382" s="39"/>
      <c r="GH382" s="39"/>
      <c r="GI382" s="39"/>
      <c r="GJ382" s="39"/>
      <c r="GK382" s="39"/>
      <c r="GL382" s="39"/>
      <c r="GM382" s="39"/>
    </row>
    <row r="383" spans="1:195" ht="33.75" x14ac:dyDescent="0.2">
      <c r="A383" s="58">
        <v>340</v>
      </c>
      <c r="B383" s="36" t="s">
        <v>163</v>
      </c>
      <c r="C383" s="280" t="s">
        <v>759</v>
      </c>
      <c r="D383" s="58" t="s">
        <v>24</v>
      </c>
      <c r="E383" s="105">
        <v>1</v>
      </c>
      <c r="F383" s="105"/>
      <c r="G383" s="80"/>
      <c r="H383" s="383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</row>
    <row r="384" spans="1:195" ht="12" customHeight="1" x14ac:dyDescent="0.2">
      <c r="A384" s="58">
        <v>341</v>
      </c>
      <c r="B384" s="36" t="s">
        <v>164</v>
      </c>
      <c r="C384" s="281" t="s">
        <v>765</v>
      </c>
      <c r="D384" s="58" t="s">
        <v>493</v>
      </c>
      <c r="E384" s="105">
        <v>1</v>
      </c>
      <c r="F384" s="105"/>
      <c r="G384" s="80"/>
      <c r="H384" s="383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</row>
    <row r="385" spans="1:195" ht="33.75" x14ac:dyDescent="0.2">
      <c r="A385" s="58">
        <v>342</v>
      </c>
      <c r="B385" s="36" t="s">
        <v>165</v>
      </c>
      <c r="C385" s="280" t="s">
        <v>921</v>
      </c>
      <c r="D385" s="58" t="s">
        <v>493</v>
      </c>
      <c r="E385" s="105">
        <v>1</v>
      </c>
      <c r="F385" s="105"/>
      <c r="G385" s="80"/>
      <c r="H385" s="383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</row>
    <row r="386" spans="1:195" ht="22.5" x14ac:dyDescent="0.2">
      <c r="A386" s="58">
        <v>343</v>
      </c>
      <c r="B386" s="36" t="s">
        <v>166</v>
      </c>
      <c r="C386" s="280" t="s">
        <v>764</v>
      </c>
      <c r="D386" s="58" t="s">
        <v>24</v>
      </c>
      <c r="E386" s="105">
        <v>1</v>
      </c>
      <c r="F386" s="105"/>
      <c r="G386" s="80"/>
      <c r="H386" s="384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</row>
    <row r="387" spans="1:195" ht="12" customHeight="1" x14ac:dyDescent="0.2">
      <c r="A387" s="339"/>
      <c r="B387" s="239"/>
      <c r="C387" s="238" t="s">
        <v>729</v>
      </c>
      <c r="D387" s="278"/>
      <c r="E387" s="232"/>
      <c r="F387" s="232"/>
      <c r="G387" s="232"/>
      <c r="H387" s="387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</row>
    <row r="388" spans="1:195" ht="12" customHeight="1" x14ac:dyDescent="0.2">
      <c r="A388" s="42">
        <v>344</v>
      </c>
      <c r="B388" s="40" t="s">
        <v>174</v>
      </c>
      <c r="C388" s="200" t="s">
        <v>180</v>
      </c>
      <c r="D388" s="207" t="s">
        <v>91</v>
      </c>
      <c r="E388" s="95">
        <v>8</v>
      </c>
      <c r="F388" s="95"/>
      <c r="G388" s="358"/>
      <c r="H388" s="383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</row>
    <row r="389" spans="1:195" ht="12" customHeight="1" x14ac:dyDescent="0.2">
      <c r="A389" s="42">
        <v>345</v>
      </c>
      <c r="B389" s="40" t="s">
        <v>176</v>
      </c>
      <c r="C389" s="200" t="s">
        <v>181</v>
      </c>
      <c r="D389" s="19" t="s">
        <v>91</v>
      </c>
      <c r="E389" s="96">
        <v>15</v>
      </c>
      <c r="F389" s="96"/>
      <c r="G389" s="117"/>
      <c r="H389" s="383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</row>
    <row r="390" spans="1:195" ht="12" customHeight="1" x14ac:dyDescent="0.2">
      <c r="A390" s="42">
        <v>346</v>
      </c>
      <c r="B390" s="40" t="s">
        <v>175</v>
      </c>
      <c r="C390" s="132" t="s">
        <v>767</v>
      </c>
      <c r="D390" s="19" t="s">
        <v>23</v>
      </c>
      <c r="E390" s="96">
        <v>45</v>
      </c>
      <c r="F390" s="96"/>
      <c r="G390" s="117"/>
      <c r="H390" s="383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</row>
    <row r="391" spans="1:195" ht="12" customHeight="1" x14ac:dyDescent="0.2">
      <c r="A391" s="42">
        <v>347</v>
      </c>
      <c r="B391" s="40" t="s">
        <v>177</v>
      </c>
      <c r="C391" s="132" t="s">
        <v>766</v>
      </c>
      <c r="D391" s="19" t="s">
        <v>23</v>
      </c>
      <c r="E391" s="96">
        <v>165</v>
      </c>
      <c r="F391" s="96"/>
      <c r="G391" s="117"/>
      <c r="H391" s="383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</row>
    <row r="392" spans="1:195" ht="12" customHeight="1" x14ac:dyDescent="0.2">
      <c r="A392" s="42">
        <v>348</v>
      </c>
      <c r="B392" s="40" t="s">
        <v>1042</v>
      </c>
      <c r="C392" s="132" t="s">
        <v>182</v>
      </c>
      <c r="D392" s="19" t="s">
        <v>24</v>
      </c>
      <c r="E392" s="96">
        <v>15</v>
      </c>
      <c r="F392" s="96"/>
      <c r="G392" s="117"/>
      <c r="H392" s="383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</row>
    <row r="393" spans="1:195" ht="12" customHeight="1" x14ac:dyDescent="0.2">
      <c r="A393" s="42">
        <v>349</v>
      </c>
      <c r="B393" s="40" t="s">
        <v>178</v>
      </c>
      <c r="C393" s="279" t="s">
        <v>183</v>
      </c>
      <c r="D393" s="19" t="s">
        <v>23</v>
      </c>
      <c r="E393" s="96">
        <v>12</v>
      </c>
      <c r="F393" s="96"/>
      <c r="G393" s="117"/>
      <c r="H393" s="383"/>
      <c r="I393" s="39" t="s">
        <v>17</v>
      </c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</row>
    <row r="394" spans="1:195" ht="12" customHeight="1" x14ac:dyDescent="0.2">
      <c r="A394" s="42">
        <v>350</v>
      </c>
      <c r="B394" s="40" t="s">
        <v>777</v>
      </c>
      <c r="C394" s="279" t="s">
        <v>184</v>
      </c>
      <c r="D394" s="19" t="s">
        <v>89</v>
      </c>
      <c r="E394" s="96">
        <v>1</v>
      </c>
      <c r="F394" s="96"/>
      <c r="G394" s="117"/>
      <c r="H394" s="383"/>
      <c r="I394" s="246" t="s">
        <v>17</v>
      </c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</row>
    <row r="395" spans="1:195" ht="12" customHeight="1" x14ac:dyDescent="0.2">
      <c r="A395" s="42">
        <v>351</v>
      </c>
      <c r="B395" s="40" t="s">
        <v>179</v>
      </c>
      <c r="C395" s="282" t="s">
        <v>185</v>
      </c>
      <c r="D395" s="283" t="s">
        <v>24</v>
      </c>
      <c r="E395" s="108">
        <v>4</v>
      </c>
      <c r="F395" s="108"/>
      <c r="G395" s="267"/>
      <c r="H395" s="387"/>
      <c r="I395" s="217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</row>
    <row r="396" spans="1:195" ht="23.25" customHeight="1" x14ac:dyDescent="0.25">
      <c r="B396" s="36"/>
      <c r="C396" s="320" t="s">
        <v>570</v>
      </c>
      <c r="D396" s="321"/>
      <c r="E396" s="321"/>
      <c r="F396" s="321"/>
      <c r="G396" s="322"/>
      <c r="H396" s="387"/>
      <c r="I396" s="217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</row>
    <row r="397" spans="1:195" ht="12" customHeight="1" x14ac:dyDescent="0.2">
      <c r="A397" s="42">
        <v>352</v>
      </c>
      <c r="B397" s="240" t="s">
        <v>42</v>
      </c>
      <c r="C397" s="176" t="s">
        <v>387</v>
      </c>
      <c r="D397" s="177" t="s">
        <v>24</v>
      </c>
      <c r="E397" s="178">
        <v>1</v>
      </c>
      <c r="F397" s="179"/>
      <c r="G397" s="362"/>
      <c r="H397" s="383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</row>
    <row r="398" spans="1:195" ht="12" customHeight="1" x14ac:dyDescent="0.2">
      <c r="A398" s="42">
        <v>353</v>
      </c>
      <c r="B398" s="42" t="s">
        <v>43</v>
      </c>
      <c r="C398" s="51" t="s">
        <v>304</v>
      </c>
      <c r="D398" s="57" t="s">
        <v>24</v>
      </c>
      <c r="E398" s="53">
        <v>200</v>
      </c>
      <c r="F398" s="47"/>
      <c r="G398" s="363"/>
      <c r="H398" s="383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</row>
    <row r="399" spans="1:195" ht="12" customHeight="1" x14ac:dyDescent="0.2">
      <c r="A399" s="42">
        <v>354</v>
      </c>
      <c r="B399" s="58" t="s">
        <v>44</v>
      </c>
      <c r="C399" s="50" t="s">
        <v>305</v>
      </c>
      <c r="D399" s="57" t="s">
        <v>24</v>
      </c>
      <c r="E399" s="56">
        <v>112</v>
      </c>
      <c r="F399" s="47"/>
      <c r="G399" s="363"/>
      <c r="H399" s="383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</row>
    <row r="400" spans="1:195" ht="22.5" x14ac:dyDescent="0.2">
      <c r="A400" s="42">
        <v>355</v>
      </c>
      <c r="B400" s="58" t="s">
        <v>45</v>
      </c>
      <c r="C400" s="24" t="s">
        <v>388</v>
      </c>
      <c r="D400" s="58" t="s">
        <v>24</v>
      </c>
      <c r="E400" s="49">
        <v>1</v>
      </c>
      <c r="F400" s="49"/>
      <c r="G400" s="364"/>
      <c r="H400" s="383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</row>
    <row r="401" spans="1:195" ht="12" customHeight="1" x14ac:dyDescent="0.2">
      <c r="A401" s="42">
        <v>356</v>
      </c>
      <c r="B401" s="42" t="s">
        <v>46</v>
      </c>
      <c r="C401" s="51" t="s">
        <v>389</v>
      </c>
      <c r="D401" s="42" t="s">
        <v>24</v>
      </c>
      <c r="E401" s="47">
        <v>1</v>
      </c>
      <c r="F401" s="49"/>
      <c r="G401" s="363"/>
      <c r="H401" s="383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</row>
    <row r="402" spans="1:195" ht="12" customHeight="1" x14ac:dyDescent="0.2">
      <c r="A402" s="42">
        <v>357</v>
      </c>
      <c r="B402" s="58" t="s">
        <v>47</v>
      </c>
      <c r="C402" s="24" t="s">
        <v>390</v>
      </c>
      <c r="D402" s="58" t="s">
        <v>24</v>
      </c>
      <c r="E402" s="49">
        <v>54</v>
      </c>
      <c r="F402" s="49"/>
      <c r="G402" s="363"/>
      <c r="H402" s="383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</row>
    <row r="403" spans="1:195" ht="12" customHeight="1" x14ac:dyDescent="0.2">
      <c r="A403" s="42">
        <v>358</v>
      </c>
      <c r="B403" s="58" t="s">
        <v>48</v>
      </c>
      <c r="C403" s="24" t="s">
        <v>391</v>
      </c>
      <c r="D403" s="58" t="s">
        <v>24</v>
      </c>
      <c r="E403" s="49">
        <v>1</v>
      </c>
      <c r="F403" s="49"/>
      <c r="G403" s="363"/>
      <c r="H403" s="383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</row>
    <row r="404" spans="1:195" ht="12" customHeight="1" x14ac:dyDescent="0.2">
      <c r="A404" s="42">
        <v>359</v>
      </c>
      <c r="B404" s="58" t="s">
        <v>49</v>
      </c>
      <c r="C404" s="24" t="s">
        <v>392</v>
      </c>
      <c r="D404" s="58" t="s">
        <v>24</v>
      </c>
      <c r="E404" s="49">
        <v>4</v>
      </c>
      <c r="F404" s="49"/>
      <c r="G404" s="363"/>
      <c r="H404" s="383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</row>
    <row r="405" spans="1:195" ht="12" customHeight="1" x14ac:dyDescent="0.2">
      <c r="A405" s="42">
        <v>360</v>
      </c>
      <c r="B405" s="58" t="s">
        <v>50</v>
      </c>
      <c r="C405" s="24" t="s">
        <v>393</v>
      </c>
      <c r="D405" s="58" t="s">
        <v>24</v>
      </c>
      <c r="E405" s="56">
        <v>69</v>
      </c>
      <c r="F405" s="49"/>
      <c r="G405" s="363"/>
      <c r="H405" s="383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</row>
    <row r="406" spans="1:195" ht="12" customHeight="1" x14ac:dyDescent="0.2">
      <c r="A406" s="42">
        <v>361</v>
      </c>
      <c r="B406" s="58" t="s">
        <v>51</v>
      </c>
      <c r="C406" s="24" t="s">
        <v>384</v>
      </c>
      <c r="D406" s="58" t="s">
        <v>226</v>
      </c>
      <c r="E406" s="56">
        <v>9</v>
      </c>
      <c r="F406" s="49"/>
      <c r="G406" s="363"/>
      <c r="H406" s="383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</row>
    <row r="407" spans="1:195" ht="12" customHeight="1" x14ac:dyDescent="0.2">
      <c r="A407" s="42">
        <v>362</v>
      </c>
      <c r="B407" s="58" t="s">
        <v>52</v>
      </c>
      <c r="C407" s="50" t="s">
        <v>385</v>
      </c>
      <c r="D407" s="58" t="s">
        <v>24</v>
      </c>
      <c r="E407" s="56">
        <v>1</v>
      </c>
      <c r="F407" s="49"/>
      <c r="G407" s="363"/>
      <c r="H407" s="383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</row>
    <row r="408" spans="1:195" ht="12" customHeight="1" x14ac:dyDescent="0.2">
      <c r="A408" s="42">
        <v>363</v>
      </c>
      <c r="B408" s="58" t="s">
        <v>53</v>
      </c>
      <c r="C408" s="24" t="s">
        <v>386</v>
      </c>
      <c r="D408" s="58" t="s">
        <v>24</v>
      </c>
      <c r="E408" s="56">
        <v>6</v>
      </c>
      <c r="F408" s="56"/>
      <c r="G408" s="363"/>
      <c r="H408" s="383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</row>
    <row r="409" spans="1:195" ht="12" customHeight="1" x14ac:dyDescent="0.2">
      <c r="A409" s="42">
        <v>364</v>
      </c>
      <c r="B409" s="58" t="s">
        <v>186</v>
      </c>
      <c r="C409" s="24" t="s">
        <v>394</v>
      </c>
      <c r="D409" s="58" t="s">
        <v>24</v>
      </c>
      <c r="E409" s="56">
        <v>18</v>
      </c>
      <c r="F409" s="49"/>
      <c r="G409" s="363"/>
      <c r="H409" s="383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</row>
    <row r="410" spans="1:195" ht="12" customHeight="1" x14ac:dyDescent="0.2">
      <c r="A410" s="42">
        <v>365</v>
      </c>
      <c r="B410" s="58" t="s">
        <v>187</v>
      </c>
      <c r="C410" s="50" t="s">
        <v>395</v>
      </c>
      <c r="D410" s="58" t="s">
        <v>226</v>
      </c>
      <c r="E410" s="56">
        <v>12</v>
      </c>
      <c r="F410" s="47"/>
      <c r="G410" s="363"/>
      <c r="H410" s="383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</row>
    <row r="411" spans="1:195" ht="22.5" x14ac:dyDescent="0.2">
      <c r="A411" s="42">
        <v>366</v>
      </c>
      <c r="B411" s="58" t="s">
        <v>188</v>
      </c>
      <c r="C411" s="24" t="s">
        <v>396</v>
      </c>
      <c r="D411" s="58" t="s">
        <v>226</v>
      </c>
      <c r="E411" s="56">
        <v>4</v>
      </c>
      <c r="F411" s="49"/>
      <c r="G411" s="364"/>
      <c r="H411" s="383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</row>
    <row r="412" spans="1:195" ht="12" customHeight="1" x14ac:dyDescent="0.2">
      <c r="A412" s="42">
        <v>367</v>
      </c>
      <c r="B412" s="58" t="s">
        <v>189</v>
      </c>
      <c r="C412" s="50" t="s">
        <v>397</v>
      </c>
      <c r="D412" s="58" t="s">
        <v>24</v>
      </c>
      <c r="E412" s="56">
        <v>10</v>
      </c>
      <c r="F412" s="49"/>
      <c r="G412" s="363"/>
      <c r="H412" s="383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</row>
    <row r="413" spans="1:195" ht="12" customHeight="1" x14ac:dyDescent="0.2">
      <c r="A413" s="42">
        <v>368</v>
      </c>
      <c r="B413" s="58" t="s">
        <v>190</v>
      </c>
      <c r="C413" s="50" t="s">
        <v>398</v>
      </c>
      <c r="D413" s="58" t="s">
        <v>24</v>
      </c>
      <c r="E413" s="56">
        <v>10</v>
      </c>
      <c r="F413" s="52"/>
      <c r="G413" s="363"/>
      <c r="H413" s="383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</row>
    <row r="414" spans="1:195" ht="12" customHeight="1" x14ac:dyDescent="0.2">
      <c r="A414" s="42">
        <v>369</v>
      </c>
      <c r="B414" s="58" t="s">
        <v>191</v>
      </c>
      <c r="C414" s="50" t="s">
        <v>400</v>
      </c>
      <c r="D414" s="58" t="s">
        <v>24</v>
      </c>
      <c r="E414" s="56">
        <v>10</v>
      </c>
      <c r="F414" s="49"/>
      <c r="G414" s="363"/>
      <c r="H414" s="383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</row>
    <row r="415" spans="1:195" ht="12" customHeight="1" x14ac:dyDescent="0.2">
      <c r="A415" s="42">
        <v>370</v>
      </c>
      <c r="B415" s="58" t="s">
        <v>192</v>
      </c>
      <c r="C415" s="50" t="s">
        <v>399</v>
      </c>
      <c r="D415" s="58" t="s">
        <v>24</v>
      </c>
      <c r="E415" s="56">
        <v>10</v>
      </c>
      <c r="F415" s="47"/>
      <c r="G415" s="363"/>
      <c r="H415" s="383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</row>
    <row r="416" spans="1:195" ht="12" customHeight="1" x14ac:dyDescent="0.2">
      <c r="A416" s="42">
        <v>371</v>
      </c>
      <c r="B416" s="48" t="s">
        <v>193</v>
      </c>
      <c r="C416" s="50" t="s">
        <v>401</v>
      </c>
      <c r="D416" s="58" t="s">
        <v>24</v>
      </c>
      <c r="E416" s="56">
        <v>13</v>
      </c>
      <c r="F416" s="47"/>
      <c r="G416" s="363"/>
      <c r="H416" s="383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</row>
    <row r="417" spans="1:195" ht="12" customHeight="1" x14ac:dyDescent="0.2">
      <c r="A417" s="42">
        <v>372</v>
      </c>
      <c r="B417" s="58" t="s">
        <v>194</v>
      </c>
      <c r="C417" s="50" t="s">
        <v>306</v>
      </c>
      <c r="D417" s="58" t="s">
        <v>24</v>
      </c>
      <c r="E417" s="56">
        <v>210</v>
      </c>
      <c r="F417" s="49"/>
      <c r="G417" s="363"/>
      <c r="H417" s="383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</row>
    <row r="418" spans="1:195" ht="12" customHeight="1" x14ac:dyDescent="0.2">
      <c r="A418" s="42">
        <v>373</v>
      </c>
      <c r="B418" s="58" t="s">
        <v>195</v>
      </c>
      <c r="C418" s="50" t="s">
        <v>402</v>
      </c>
      <c r="D418" s="58" t="s">
        <v>24</v>
      </c>
      <c r="E418" s="56">
        <v>4</v>
      </c>
      <c r="F418" s="47"/>
      <c r="G418" s="363"/>
      <c r="H418" s="383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</row>
    <row r="419" spans="1:195" ht="12" customHeight="1" x14ac:dyDescent="0.2">
      <c r="A419" s="42">
        <v>374</v>
      </c>
      <c r="B419" s="58" t="s">
        <v>196</v>
      </c>
      <c r="C419" s="50" t="s">
        <v>403</v>
      </c>
      <c r="D419" s="58" t="s">
        <v>24</v>
      </c>
      <c r="E419" s="56">
        <v>4</v>
      </c>
      <c r="F419" s="47"/>
      <c r="G419" s="363"/>
      <c r="H419" s="383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</row>
    <row r="420" spans="1:195" ht="12" customHeight="1" x14ac:dyDescent="0.2">
      <c r="A420" s="42">
        <v>375</v>
      </c>
      <c r="B420" s="58" t="s">
        <v>197</v>
      </c>
      <c r="C420" s="50" t="s">
        <v>307</v>
      </c>
      <c r="D420" s="58" t="s">
        <v>24</v>
      </c>
      <c r="E420" s="56">
        <v>16</v>
      </c>
      <c r="F420" s="47"/>
      <c r="G420" s="363"/>
      <c r="H420" s="383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</row>
    <row r="421" spans="1:195" ht="12" customHeight="1" x14ac:dyDescent="0.2">
      <c r="A421" s="42">
        <v>376</v>
      </c>
      <c r="B421" s="58" t="s">
        <v>198</v>
      </c>
      <c r="C421" s="50" t="s">
        <v>427</v>
      </c>
      <c r="D421" s="58" t="s">
        <v>23</v>
      </c>
      <c r="E421" s="56">
        <v>12.5</v>
      </c>
      <c r="F421" s="47"/>
      <c r="G421" s="363"/>
      <c r="H421" s="383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</row>
    <row r="422" spans="1:195" ht="12" customHeight="1" x14ac:dyDescent="0.2">
      <c r="A422" s="42">
        <v>377</v>
      </c>
      <c r="B422" s="58" t="s">
        <v>199</v>
      </c>
      <c r="C422" s="50" t="s">
        <v>428</v>
      </c>
      <c r="D422" s="58" t="s">
        <v>23</v>
      </c>
      <c r="E422" s="56">
        <v>5.8</v>
      </c>
      <c r="F422" s="49"/>
      <c r="G422" s="363"/>
      <c r="H422" s="383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</row>
    <row r="423" spans="1:195" ht="12" customHeight="1" x14ac:dyDescent="0.2">
      <c r="A423" s="42">
        <v>378</v>
      </c>
      <c r="B423" s="58" t="s">
        <v>200</v>
      </c>
      <c r="C423" s="24" t="s">
        <v>404</v>
      </c>
      <c r="D423" s="58" t="s">
        <v>24</v>
      </c>
      <c r="E423" s="56">
        <v>57</v>
      </c>
      <c r="F423" s="49"/>
      <c r="G423" s="363"/>
      <c r="H423" s="383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</row>
    <row r="424" spans="1:195" ht="21" customHeight="1" x14ac:dyDescent="0.2">
      <c r="A424" s="42">
        <v>379</v>
      </c>
      <c r="B424" s="42" t="s">
        <v>201</v>
      </c>
      <c r="C424" s="24" t="s">
        <v>405</v>
      </c>
      <c r="D424" s="58" t="s">
        <v>226</v>
      </c>
      <c r="E424" s="56">
        <v>3</v>
      </c>
      <c r="F424" s="49"/>
      <c r="G424" s="363"/>
      <c r="H424" s="383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</row>
    <row r="425" spans="1:195" ht="12" customHeight="1" x14ac:dyDescent="0.2">
      <c r="A425" s="42">
        <v>380</v>
      </c>
      <c r="B425" s="58" t="s">
        <v>202</v>
      </c>
      <c r="C425" s="24" t="s">
        <v>406</v>
      </c>
      <c r="D425" s="58" t="s">
        <v>226</v>
      </c>
      <c r="E425" s="56">
        <v>7</v>
      </c>
      <c r="F425" s="49"/>
      <c r="G425" s="363"/>
      <c r="H425" s="383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  <c r="FQ425" s="39"/>
      <c r="FR425" s="39"/>
      <c r="FS425" s="39"/>
      <c r="FT425" s="39"/>
      <c r="FU425" s="39"/>
      <c r="FV425" s="39"/>
      <c r="FW425" s="39"/>
      <c r="FX425" s="39"/>
      <c r="FY425" s="39"/>
      <c r="FZ425" s="39"/>
      <c r="GA425" s="39"/>
      <c r="GB425" s="39"/>
      <c r="GC425" s="39"/>
      <c r="GD425" s="39"/>
      <c r="GE425" s="39"/>
      <c r="GF425" s="39"/>
      <c r="GG425" s="39"/>
      <c r="GH425" s="39"/>
      <c r="GI425" s="39"/>
      <c r="GJ425" s="39"/>
      <c r="GK425" s="39"/>
      <c r="GL425" s="39"/>
      <c r="GM425" s="39"/>
    </row>
    <row r="426" spans="1:195" ht="12" customHeight="1" x14ac:dyDescent="0.2">
      <c r="A426" s="42">
        <v>381</v>
      </c>
      <c r="B426" s="58" t="s">
        <v>203</v>
      </c>
      <c r="C426" s="24" t="s">
        <v>407</v>
      </c>
      <c r="D426" s="58" t="s">
        <v>24</v>
      </c>
      <c r="E426" s="56">
        <v>5</v>
      </c>
      <c r="F426" s="49"/>
      <c r="G426" s="363"/>
      <c r="H426" s="383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</row>
    <row r="427" spans="1:195" ht="12" customHeight="1" x14ac:dyDescent="0.2">
      <c r="A427" s="42">
        <v>382</v>
      </c>
      <c r="B427" s="58" t="s">
        <v>204</v>
      </c>
      <c r="C427" s="24" t="s">
        <v>383</v>
      </c>
      <c r="D427" s="58" t="s">
        <v>226</v>
      </c>
      <c r="E427" s="56">
        <v>6</v>
      </c>
      <c r="F427" s="49"/>
      <c r="G427" s="363"/>
      <c r="H427" s="383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</row>
    <row r="428" spans="1:195" ht="12" customHeight="1" x14ac:dyDescent="0.2">
      <c r="A428" s="42">
        <v>383</v>
      </c>
      <c r="B428" s="58" t="s">
        <v>205</v>
      </c>
      <c r="C428" s="24" t="s">
        <v>308</v>
      </c>
      <c r="D428" s="58" t="s">
        <v>24</v>
      </c>
      <c r="E428" s="56">
        <v>5</v>
      </c>
      <c r="F428" s="49"/>
      <c r="G428" s="363"/>
      <c r="H428" s="383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</row>
    <row r="429" spans="1:195" ht="12" customHeight="1" x14ac:dyDescent="0.2">
      <c r="A429" s="42">
        <v>384</v>
      </c>
      <c r="B429" s="58" t="s">
        <v>206</v>
      </c>
      <c r="C429" s="24" t="s">
        <v>309</v>
      </c>
      <c r="D429" s="58" t="s">
        <v>24</v>
      </c>
      <c r="E429" s="56">
        <v>10</v>
      </c>
      <c r="F429" s="49"/>
      <c r="G429" s="363"/>
      <c r="H429" s="383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</row>
    <row r="430" spans="1:195" ht="12" customHeight="1" x14ac:dyDescent="0.2">
      <c r="A430" s="42">
        <v>385</v>
      </c>
      <c r="B430" s="58" t="s">
        <v>207</v>
      </c>
      <c r="C430" s="24" t="s">
        <v>408</v>
      </c>
      <c r="D430" s="58" t="s">
        <v>24</v>
      </c>
      <c r="E430" s="56">
        <v>5</v>
      </c>
      <c r="F430" s="49"/>
      <c r="G430" s="363"/>
      <c r="H430" s="383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</row>
    <row r="431" spans="1:195" ht="12" customHeight="1" x14ac:dyDescent="0.2">
      <c r="A431" s="42">
        <v>386</v>
      </c>
      <c r="B431" s="58" t="s">
        <v>208</v>
      </c>
      <c r="C431" s="50" t="s">
        <v>409</v>
      </c>
      <c r="D431" s="58" t="s">
        <v>24</v>
      </c>
      <c r="E431" s="56">
        <v>1</v>
      </c>
      <c r="F431" s="47"/>
      <c r="G431" s="363"/>
      <c r="H431" s="383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</row>
    <row r="432" spans="1:195" ht="12" customHeight="1" x14ac:dyDescent="0.2">
      <c r="A432" s="42">
        <v>387</v>
      </c>
      <c r="B432" s="58" t="s">
        <v>209</v>
      </c>
      <c r="C432" s="50" t="s">
        <v>410</v>
      </c>
      <c r="D432" s="58" t="s">
        <v>24</v>
      </c>
      <c r="E432" s="56">
        <v>51</v>
      </c>
      <c r="F432" s="53"/>
      <c r="G432" s="363"/>
      <c r="H432" s="383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</row>
    <row r="433" spans="1:195" ht="12" customHeight="1" x14ac:dyDescent="0.2">
      <c r="A433" s="42">
        <v>388</v>
      </c>
      <c r="B433" s="58" t="s">
        <v>210</v>
      </c>
      <c r="C433" s="24" t="s">
        <v>310</v>
      </c>
      <c r="D433" s="58" t="s">
        <v>24</v>
      </c>
      <c r="E433" s="56">
        <v>2</v>
      </c>
      <c r="F433" s="53"/>
      <c r="G433" s="363"/>
      <c r="H433" s="383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</row>
    <row r="434" spans="1:195" ht="12" customHeight="1" x14ac:dyDescent="0.2">
      <c r="A434" s="42">
        <v>389</v>
      </c>
      <c r="B434" s="133" t="s">
        <v>211</v>
      </c>
      <c r="C434" s="50" t="s">
        <v>411</v>
      </c>
      <c r="D434" s="58" t="s">
        <v>23</v>
      </c>
      <c r="E434" s="56">
        <v>1</v>
      </c>
      <c r="F434" s="47"/>
      <c r="G434" s="363"/>
      <c r="H434" s="383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</row>
    <row r="435" spans="1:195" ht="12" customHeight="1" x14ac:dyDescent="0.2">
      <c r="A435" s="42">
        <v>390</v>
      </c>
      <c r="B435" s="58" t="s">
        <v>212</v>
      </c>
      <c r="C435" s="24" t="s">
        <v>412</v>
      </c>
      <c r="D435" s="58" t="s">
        <v>24</v>
      </c>
      <c r="E435" s="56">
        <v>1</v>
      </c>
      <c r="F435" s="47"/>
      <c r="G435" s="363"/>
      <c r="H435" s="383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</row>
    <row r="436" spans="1:195" ht="12" customHeight="1" x14ac:dyDescent="0.2">
      <c r="A436" s="42">
        <v>391</v>
      </c>
      <c r="B436" s="42" t="s">
        <v>213</v>
      </c>
      <c r="C436" s="24" t="s">
        <v>413</v>
      </c>
      <c r="D436" s="59" t="s">
        <v>226</v>
      </c>
      <c r="E436" s="49">
        <v>1</v>
      </c>
      <c r="F436" s="54"/>
      <c r="G436" s="363"/>
      <c r="H436" s="383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</row>
    <row r="437" spans="1:195" ht="12" customHeight="1" x14ac:dyDescent="0.2">
      <c r="A437" s="42">
        <v>392</v>
      </c>
      <c r="B437" s="58" t="s">
        <v>214</v>
      </c>
      <c r="C437" s="24" t="s">
        <v>414</v>
      </c>
      <c r="D437" s="55" t="s">
        <v>226</v>
      </c>
      <c r="E437" s="49">
        <v>1</v>
      </c>
      <c r="F437" s="47"/>
      <c r="G437" s="363"/>
      <c r="H437" s="383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</row>
    <row r="438" spans="1:195" ht="12" customHeight="1" x14ac:dyDescent="0.2">
      <c r="A438" s="42">
        <v>393</v>
      </c>
      <c r="B438" s="58" t="s">
        <v>215</v>
      </c>
      <c r="C438" s="24" t="s">
        <v>415</v>
      </c>
      <c r="D438" s="55" t="s">
        <v>226</v>
      </c>
      <c r="E438" s="49">
        <v>1</v>
      </c>
      <c r="F438" s="47"/>
      <c r="G438" s="363"/>
      <c r="H438" s="383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</row>
    <row r="439" spans="1:195" ht="12" customHeight="1" x14ac:dyDescent="0.2">
      <c r="A439" s="42">
        <v>394</v>
      </c>
      <c r="B439" s="58" t="s">
        <v>216</v>
      </c>
      <c r="C439" s="50" t="s">
        <v>416</v>
      </c>
      <c r="D439" s="55" t="s">
        <v>226</v>
      </c>
      <c r="E439" s="49">
        <v>2</v>
      </c>
      <c r="F439" s="49"/>
      <c r="G439" s="363"/>
      <c r="H439" s="383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</row>
    <row r="440" spans="1:195" ht="12" customHeight="1" x14ac:dyDescent="0.2">
      <c r="A440" s="42">
        <v>395</v>
      </c>
      <c r="B440" s="58" t="s">
        <v>217</v>
      </c>
      <c r="C440" s="50" t="s">
        <v>417</v>
      </c>
      <c r="D440" s="55" t="s">
        <v>23</v>
      </c>
      <c r="E440" s="49">
        <v>6</v>
      </c>
      <c r="F440" s="49"/>
      <c r="G440" s="363"/>
      <c r="H440" s="383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</row>
    <row r="441" spans="1:195" ht="12" customHeight="1" x14ac:dyDescent="0.2">
      <c r="A441" s="42">
        <v>396</v>
      </c>
      <c r="B441" s="58" t="s">
        <v>218</v>
      </c>
      <c r="C441" s="50" t="s">
        <v>418</v>
      </c>
      <c r="D441" s="55" t="s">
        <v>23</v>
      </c>
      <c r="E441" s="49">
        <v>2.6</v>
      </c>
      <c r="F441" s="49"/>
      <c r="G441" s="363"/>
      <c r="H441" s="383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</row>
    <row r="442" spans="1:195" ht="12" customHeight="1" x14ac:dyDescent="0.2">
      <c r="A442" s="42">
        <v>397</v>
      </c>
      <c r="B442" s="58" t="s">
        <v>219</v>
      </c>
      <c r="C442" s="50" t="s">
        <v>419</v>
      </c>
      <c r="D442" s="55" t="s">
        <v>24</v>
      </c>
      <c r="E442" s="49">
        <v>1</v>
      </c>
      <c r="F442" s="47"/>
      <c r="G442" s="363"/>
      <c r="H442" s="383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</row>
    <row r="443" spans="1:195" ht="12" customHeight="1" x14ac:dyDescent="0.2">
      <c r="A443" s="42">
        <v>398</v>
      </c>
      <c r="B443" s="58" t="s">
        <v>220</v>
      </c>
      <c r="C443" s="50" t="s">
        <v>420</v>
      </c>
      <c r="D443" s="55" t="s">
        <v>24</v>
      </c>
      <c r="E443" s="49">
        <v>4</v>
      </c>
      <c r="F443" s="47"/>
      <c r="G443" s="363"/>
      <c r="H443" s="383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</row>
    <row r="444" spans="1:195" ht="12" customHeight="1" x14ac:dyDescent="0.2">
      <c r="A444" s="42">
        <v>399</v>
      </c>
      <c r="B444" s="58" t="s">
        <v>221</v>
      </c>
      <c r="C444" s="50" t="s">
        <v>421</v>
      </c>
      <c r="D444" s="55" t="s">
        <v>24</v>
      </c>
      <c r="E444" s="49">
        <v>4</v>
      </c>
      <c r="F444" s="49"/>
      <c r="G444" s="363"/>
      <c r="H444" s="383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</row>
    <row r="445" spans="1:195" ht="12" customHeight="1" x14ac:dyDescent="0.2">
      <c r="A445" s="42">
        <v>400</v>
      </c>
      <c r="B445" s="58" t="s">
        <v>222</v>
      </c>
      <c r="C445" s="50" t="s">
        <v>422</v>
      </c>
      <c r="D445" s="55" t="s">
        <v>23</v>
      </c>
      <c r="E445" s="49">
        <v>7.2</v>
      </c>
      <c r="F445" s="49"/>
      <c r="G445" s="363"/>
      <c r="H445" s="383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</row>
    <row r="446" spans="1:195" ht="12" customHeight="1" x14ac:dyDescent="0.2">
      <c r="A446" s="42">
        <v>401</v>
      </c>
      <c r="B446" s="58" t="s">
        <v>223</v>
      </c>
      <c r="C446" s="50" t="s">
        <v>423</v>
      </c>
      <c r="D446" s="55" t="s">
        <v>24</v>
      </c>
      <c r="E446" s="56">
        <v>1</v>
      </c>
      <c r="F446" s="49"/>
      <c r="G446" s="363"/>
      <c r="H446" s="383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</row>
    <row r="447" spans="1:195" ht="12" customHeight="1" x14ac:dyDescent="0.2">
      <c r="A447" s="42">
        <v>402</v>
      </c>
      <c r="B447" s="48" t="s">
        <v>224</v>
      </c>
      <c r="C447" s="50" t="s">
        <v>311</v>
      </c>
      <c r="D447" s="55" t="s">
        <v>24</v>
      </c>
      <c r="E447" s="49">
        <v>40</v>
      </c>
      <c r="F447" s="49"/>
      <c r="G447" s="363"/>
      <c r="H447" s="389"/>
      <c r="I447" s="245" t="s">
        <v>17</v>
      </c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</row>
    <row r="448" spans="1:195" ht="12" customHeight="1" x14ac:dyDescent="0.2">
      <c r="A448" s="42">
        <v>403</v>
      </c>
      <c r="B448" s="157" t="s">
        <v>225</v>
      </c>
      <c r="C448" s="172" t="s">
        <v>312</v>
      </c>
      <c r="D448" s="74" t="s">
        <v>24</v>
      </c>
      <c r="E448" s="75">
        <v>10</v>
      </c>
      <c r="F448" s="74"/>
      <c r="G448" s="365"/>
      <c r="H448" s="388"/>
      <c r="I448" s="242" t="s">
        <v>17</v>
      </c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</row>
    <row r="449" spans="1:195" ht="21" customHeight="1" x14ac:dyDescent="0.2">
      <c r="B449" s="58"/>
      <c r="C449" s="288" t="s">
        <v>748</v>
      </c>
      <c r="D449" s="289"/>
      <c r="E449" s="289"/>
      <c r="F449" s="289"/>
      <c r="G449" s="290"/>
      <c r="H449" s="383"/>
      <c r="I449" s="242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</row>
    <row r="450" spans="1:195" ht="12" customHeight="1" x14ac:dyDescent="0.2">
      <c r="A450" s="58">
        <v>404</v>
      </c>
      <c r="B450" s="259" t="s">
        <v>564</v>
      </c>
      <c r="C450" s="347" t="s">
        <v>1043</v>
      </c>
      <c r="D450" s="173" t="s">
        <v>24</v>
      </c>
      <c r="E450" s="174">
        <v>2</v>
      </c>
      <c r="F450" s="175"/>
      <c r="G450" s="366"/>
      <c r="H450" s="383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</row>
    <row r="451" spans="1:195" ht="22.5" x14ac:dyDescent="0.2">
      <c r="A451" s="58">
        <v>405</v>
      </c>
      <c r="B451" s="48" t="s">
        <v>565</v>
      </c>
      <c r="C451" s="258" t="s">
        <v>634</v>
      </c>
      <c r="D451" s="55" t="s">
        <v>24</v>
      </c>
      <c r="E451" s="49">
        <v>2</v>
      </c>
      <c r="F451" s="56"/>
      <c r="G451" s="102"/>
      <c r="H451" s="383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</row>
    <row r="452" spans="1:195" ht="12" customHeight="1" x14ac:dyDescent="0.2">
      <c r="A452" s="58">
        <v>406</v>
      </c>
      <c r="B452" s="48" t="s">
        <v>566</v>
      </c>
      <c r="C452" s="348" t="s">
        <v>567</v>
      </c>
      <c r="D452" s="74" t="s">
        <v>24</v>
      </c>
      <c r="E452" s="75">
        <v>2</v>
      </c>
      <c r="F452" s="76"/>
      <c r="G452" s="367"/>
      <c r="H452" s="383"/>
      <c r="I452" s="244" t="s">
        <v>17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</row>
    <row r="453" spans="1:195" ht="12" customHeight="1" x14ac:dyDescent="0.2">
      <c r="A453" s="58">
        <v>407</v>
      </c>
      <c r="B453" s="48" t="s">
        <v>568</v>
      </c>
      <c r="C453" s="50" t="s">
        <v>569</v>
      </c>
      <c r="D453" s="55" t="s">
        <v>24</v>
      </c>
      <c r="E453" s="49">
        <v>1</v>
      </c>
      <c r="F453" s="56"/>
      <c r="G453" s="275"/>
      <c r="H453" s="384"/>
      <c r="I453" s="243" t="s">
        <v>17</v>
      </c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</row>
    <row r="454" spans="1:195" ht="30" customHeight="1" x14ac:dyDescent="0.2">
      <c r="B454" s="48"/>
      <c r="C454" s="323" t="s">
        <v>751</v>
      </c>
      <c r="D454" s="324"/>
      <c r="E454" s="324"/>
      <c r="F454" s="324"/>
      <c r="G454" s="325"/>
      <c r="H454" s="383"/>
      <c r="I454" s="243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</row>
    <row r="455" spans="1:195" x14ac:dyDescent="0.2">
      <c r="A455" s="58">
        <v>408</v>
      </c>
      <c r="B455" s="48" t="s">
        <v>752</v>
      </c>
      <c r="C455" s="266" t="s">
        <v>1037</v>
      </c>
      <c r="D455" s="265" t="s">
        <v>89</v>
      </c>
      <c r="E455" s="49">
        <v>1</v>
      </c>
      <c r="F455" s="56"/>
      <c r="G455" s="275"/>
      <c r="H455" s="383"/>
      <c r="I455" s="243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</row>
    <row r="456" spans="1:195" ht="12" customHeight="1" x14ac:dyDescent="0.2">
      <c r="A456" s="58">
        <v>409</v>
      </c>
      <c r="B456" s="48" t="s">
        <v>753</v>
      </c>
      <c r="C456" s="266" t="s">
        <v>1038</v>
      </c>
      <c r="D456" s="265" t="s">
        <v>89</v>
      </c>
      <c r="E456" s="49">
        <v>1</v>
      </c>
      <c r="F456" s="56"/>
      <c r="G456" s="275"/>
      <c r="H456" s="383"/>
      <c r="I456" s="243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</row>
    <row r="457" spans="1:195" ht="18" x14ac:dyDescent="0.2">
      <c r="A457" s="58">
        <v>410</v>
      </c>
      <c r="B457" s="48" t="s">
        <v>754</v>
      </c>
      <c r="C457" s="266" t="s">
        <v>1039</v>
      </c>
      <c r="D457" s="265" t="s">
        <v>24</v>
      </c>
      <c r="E457" s="49">
        <v>2</v>
      </c>
      <c r="F457" s="56"/>
      <c r="G457" s="275"/>
      <c r="H457" s="383"/>
      <c r="I457" s="243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</row>
    <row r="458" spans="1:195" x14ac:dyDescent="0.2">
      <c r="A458" s="58">
        <v>411</v>
      </c>
      <c r="B458" s="48" t="s">
        <v>755</v>
      </c>
      <c r="C458" s="266" t="s">
        <v>1040</v>
      </c>
      <c r="D458" s="265" t="s">
        <v>24</v>
      </c>
      <c r="E458" s="49">
        <v>1</v>
      </c>
      <c r="F458" s="56"/>
      <c r="G458" s="275"/>
      <c r="H458" s="383"/>
      <c r="I458" s="243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</row>
    <row r="459" spans="1:195" x14ac:dyDescent="0.2">
      <c r="A459" s="58">
        <v>412</v>
      </c>
      <c r="B459" s="48" t="s">
        <v>756</v>
      </c>
      <c r="C459" s="266" t="s">
        <v>1041</v>
      </c>
      <c r="D459" s="265" t="s">
        <v>24</v>
      </c>
      <c r="E459" s="49">
        <v>1</v>
      </c>
      <c r="F459" s="56"/>
      <c r="G459" s="275"/>
      <c r="H459" s="384"/>
      <c r="I459" s="243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</row>
    <row r="460" spans="1:195" ht="20.25" customHeight="1" x14ac:dyDescent="0.2">
      <c r="B460" s="48"/>
      <c r="C460" s="326" t="s">
        <v>749</v>
      </c>
      <c r="D460" s="327"/>
      <c r="E460" s="327"/>
      <c r="F460" s="327"/>
      <c r="G460" s="328"/>
      <c r="H460" s="388"/>
      <c r="I460" s="243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</row>
    <row r="461" spans="1:195" ht="12" customHeight="1" x14ac:dyDescent="0.2">
      <c r="A461" s="58">
        <v>413</v>
      </c>
      <c r="B461" s="36" t="s">
        <v>314</v>
      </c>
      <c r="C461" s="134" t="s">
        <v>228</v>
      </c>
      <c r="D461" s="42" t="s">
        <v>24</v>
      </c>
      <c r="E461" s="49">
        <v>2</v>
      </c>
      <c r="F461" s="76"/>
      <c r="G461" s="367"/>
      <c r="H461" s="383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</row>
    <row r="462" spans="1:195" ht="12" customHeight="1" x14ac:dyDescent="0.2">
      <c r="A462" s="58">
        <v>414</v>
      </c>
      <c r="B462" s="36" t="s">
        <v>635</v>
      </c>
      <c r="C462" s="134" t="s">
        <v>229</v>
      </c>
      <c r="D462" s="42" t="s">
        <v>24</v>
      </c>
      <c r="E462" s="49">
        <v>16</v>
      </c>
      <c r="F462" s="76"/>
      <c r="G462" s="367"/>
      <c r="H462" s="383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</row>
    <row r="463" spans="1:195" ht="12" customHeight="1" x14ac:dyDescent="0.2">
      <c r="A463" s="58">
        <v>415</v>
      </c>
      <c r="B463" s="36" t="s">
        <v>636</v>
      </c>
      <c r="C463" s="134" t="s">
        <v>230</v>
      </c>
      <c r="D463" s="42" t="s">
        <v>24</v>
      </c>
      <c r="E463" s="49">
        <v>15</v>
      </c>
      <c r="F463" s="76"/>
      <c r="G463" s="367"/>
      <c r="H463" s="383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</row>
    <row r="464" spans="1:195" ht="12" customHeight="1" x14ac:dyDescent="0.2">
      <c r="A464" s="58">
        <v>416</v>
      </c>
      <c r="B464" s="36" t="s">
        <v>315</v>
      </c>
      <c r="C464" s="134" t="s">
        <v>231</v>
      </c>
      <c r="D464" s="42" t="s">
        <v>24</v>
      </c>
      <c r="E464" s="49">
        <v>35</v>
      </c>
      <c r="F464" s="76"/>
      <c r="G464" s="367"/>
      <c r="H464" s="383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</row>
    <row r="465" spans="1:195" ht="12" customHeight="1" x14ac:dyDescent="0.2">
      <c r="A465" s="58">
        <v>417</v>
      </c>
      <c r="B465" s="36" t="s">
        <v>316</v>
      </c>
      <c r="C465" s="134" t="s">
        <v>335</v>
      </c>
      <c r="D465" s="42" t="s">
        <v>24</v>
      </c>
      <c r="E465" s="49">
        <v>21</v>
      </c>
      <c r="F465" s="76"/>
      <c r="G465" s="367"/>
      <c r="H465" s="383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</row>
    <row r="466" spans="1:195" ht="12" customHeight="1" x14ac:dyDescent="0.2">
      <c r="A466" s="58">
        <v>418</v>
      </c>
      <c r="B466" s="36" t="s">
        <v>317</v>
      </c>
      <c r="C466" s="134" t="s">
        <v>235</v>
      </c>
      <c r="D466" s="42" t="s">
        <v>24</v>
      </c>
      <c r="E466" s="56">
        <v>18</v>
      </c>
      <c r="F466" s="76"/>
      <c r="G466" s="367"/>
      <c r="H466" s="383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</row>
    <row r="467" spans="1:195" ht="12" customHeight="1" x14ac:dyDescent="0.2">
      <c r="A467" s="58">
        <v>419</v>
      </c>
      <c r="B467" s="36" t="s">
        <v>318</v>
      </c>
      <c r="C467" s="134" t="s">
        <v>232</v>
      </c>
      <c r="D467" s="42" t="s">
        <v>24</v>
      </c>
      <c r="E467" s="49">
        <v>18</v>
      </c>
      <c r="F467" s="76"/>
      <c r="G467" s="367"/>
      <c r="H467" s="383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</row>
    <row r="468" spans="1:195" ht="12" customHeight="1" x14ac:dyDescent="0.2">
      <c r="A468" s="58">
        <v>420</v>
      </c>
      <c r="B468" s="36" t="s">
        <v>637</v>
      </c>
      <c r="C468" s="134" t="s">
        <v>233</v>
      </c>
      <c r="D468" s="42" t="s">
        <v>24</v>
      </c>
      <c r="E468" s="49">
        <v>16</v>
      </c>
      <c r="F468" s="76"/>
      <c r="G468" s="367"/>
      <c r="H468" s="383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</row>
    <row r="469" spans="1:195" ht="12" customHeight="1" x14ac:dyDescent="0.2">
      <c r="A469" s="58">
        <v>421</v>
      </c>
      <c r="B469" s="36" t="s">
        <v>638</v>
      </c>
      <c r="C469" s="134" t="s">
        <v>234</v>
      </c>
      <c r="D469" s="42" t="s">
        <v>24</v>
      </c>
      <c r="E469" s="49">
        <v>16</v>
      </c>
      <c r="F469" s="76"/>
      <c r="G469" s="367"/>
      <c r="H469" s="383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</row>
    <row r="470" spans="1:195" ht="12" customHeight="1" x14ac:dyDescent="0.2">
      <c r="A470" s="58">
        <v>422</v>
      </c>
      <c r="B470" s="36" t="s">
        <v>319</v>
      </c>
      <c r="C470" s="134" t="s">
        <v>336</v>
      </c>
      <c r="D470" s="42" t="s">
        <v>24</v>
      </c>
      <c r="E470" s="49">
        <v>1</v>
      </c>
      <c r="F470" s="76"/>
      <c r="G470" s="367"/>
      <c r="H470" s="383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</row>
    <row r="471" spans="1:195" ht="12" customHeight="1" x14ac:dyDescent="0.2">
      <c r="A471" s="58">
        <v>423</v>
      </c>
      <c r="B471" s="36" t="s">
        <v>320</v>
      </c>
      <c r="C471" s="134" t="s">
        <v>236</v>
      </c>
      <c r="D471" s="42" t="s">
        <v>24</v>
      </c>
      <c r="E471" s="49">
        <v>16</v>
      </c>
      <c r="F471" s="76"/>
      <c r="G471" s="367"/>
      <c r="H471" s="383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</row>
    <row r="472" spans="1:195" ht="12" customHeight="1" x14ac:dyDescent="0.2">
      <c r="A472" s="58">
        <v>424</v>
      </c>
      <c r="B472" s="36" t="s">
        <v>321</v>
      </c>
      <c r="C472" s="134" t="s">
        <v>237</v>
      </c>
      <c r="D472" s="42" t="s">
        <v>24</v>
      </c>
      <c r="E472" s="49">
        <v>31</v>
      </c>
      <c r="F472" s="76"/>
      <c r="G472" s="367"/>
      <c r="H472" s="383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</row>
    <row r="473" spans="1:195" ht="12" customHeight="1" x14ac:dyDescent="0.2">
      <c r="A473" s="58">
        <v>425</v>
      </c>
      <c r="B473" s="36" t="s">
        <v>639</v>
      </c>
      <c r="C473" s="134" t="s">
        <v>239</v>
      </c>
      <c r="D473" s="42" t="s">
        <v>24</v>
      </c>
      <c r="E473" s="49">
        <v>2</v>
      </c>
      <c r="F473" s="76"/>
      <c r="G473" s="367"/>
      <c r="H473" s="383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</row>
    <row r="474" spans="1:195" ht="12" customHeight="1" x14ac:dyDescent="0.2">
      <c r="A474" s="58">
        <v>426</v>
      </c>
      <c r="B474" s="36" t="s">
        <v>322</v>
      </c>
      <c r="C474" s="134" t="s">
        <v>238</v>
      </c>
      <c r="D474" s="42" t="s">
        <v>24</v>
      </c>
      <c r="E474" s="49">
        <v>19</v>
      </c>
      <c r="F474" s="76"/>
      <c r="G474" s="367"/>
      <c r="H474" s="383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</row>
    <row r="475" spans="1:195" ht="12" customHeight="1" x14ac:dyDescent="0.2">
      <c r="A475" s="58">
        <v>427</v>
      </c>
      <c r="B475" s="36" t="s">
        <v>640</v>
      </c>
      <c r="C475" s="134" t="s">
        <v>240</v>
      </c>
      <c r="D475" s="42" t="s">
        <v>24</v>
      </c>
      <c r="E475" s="49">
        <v>1</v>
      </c>
      <c r="F475" s="76"/>
      <c r="G475" s="367"/>
      <c r="H475" s="383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</row>
    <row r="476" spans="1:195" ht="12" customHeight="1" x14ac:dyDescent="0.2">
      <c r="A476" s="58">
        <v>428</v>
      </c>
      <c r="B476" s="36" t="s">
        <v>641</v>
      </c>
      <c r="C476" s="134" t="s">
        <v>245</v>
      </c>
      <c r="D476" s="42" t="s">
        <v>24</v>
      </c>
      <c r="E476" s="49">
        <v>6</v>
      </c>
      <c r="F476" s="76"/>
      <c r="G476" s="367"/>
      <c r="H476" s="383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</row>
    <row r="477" spans="1:195" ht="12" customHeight="1" x14ac:dyDescent="0.2">
      <c r="A477" s="58">
        <v>429</v>
      </c>
      <c r="B477" s="36" t="s">
        <v>642</v>
      </c>
      <c r="C477" s="134" t="s">
        <v>334</v>
      </c>
      <c r="D477" s="42" t="s">
        <v>24</v>
      </c>
      <c r="E477" s="49">
        <v>1</v>
      </c>
      <c r="F477" s="76"/>
      <c r="G477" s="367"/>
      <c r="H477" s="383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</row>
    <row r="478" spans="1:195" ht="12" customHeight="1" x14ac:dyDescent="0.2">
      <c r="A478" s="58">
        <v>430</v>
      </c>
      <c r="B478" s="36" t="s">
        <v>323</v>
      </c>
      <c r="C478" s="134" t="s">
        <v>241</v>
      </c>
      <c r="D478" s="42" t="s">
        <v>24</v>
      </c>
      <c r="E478" s="49">
        <v>16</v>
      </c>
      <c r="F478" s="76"/>
      <c r="G478" s="367"/>
      <c r="H478" s="383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</row>
    <row r="479" spans="1:195" ht="12" customHeight="1" x14ac:dyDescent="0.2">
      <c r="A479" s="58">
        <v>431</v>
      </c>
      <c r="B479" s="36" t="s">
        <v>324</v>
      </c>
      <c r="C479" s="134" t="s">
        <v>242</v>
      </c>
      <c r="D479" s="42" t="s">
        <v>24</v>
      </c>
      <c r="E479" s="49">
        <v>5</v>
      </c>
      <c r="F479" s="76"/>
      <c r="G479" s="367"/>
      <c r="H479" s="383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</row>
    <row r="480" spans="1:195" ht="12" customHeight="1" x14ac:dyDescent="0.2">
      <c r="A480" s="58">
        <v>432</v>
      </c>
      <c r="B480" s="36" t="s">
        <v>643</v>
      </c>
      <c r="C480" s="134" t="s">
        <v>243</v>
      </c>
      <c r="D480" s="42" t="s">
        <v>24</v>
      </c>
      <c r="E480" s="49">
        <v>7</v>
      </c>
      <c r="F480" s="76"/>
      <c r="G480" s="367"/>
      <c r="H480" s="383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</row>
    <row r="481" spans="1:195" ht="12" customHeight="1" x14ac:dyDescent="0.2">
      <c r="A481" s="58">
        <v>433</v>
      </c>
      <c r="B481" s="36" t="s">
        <v>644</v>
      </c>
      <c r="C481" s="134" t="s">
        <v>244</v>
      </c>
      <c r="D481" s="42" t="s">
        <v>24</v>
      </c>
      <c r="E481" s="49">
        <v>13</v>
      </c>
      <c r="F481" s="76"/>
      <c r="G481" s="367"/>
      <c r="H481" s="383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</row>
    <row r="482" spans="1:195" ht="12" customHeight="1" x14ac:dyDescent="0.2">
      <c r="A482" s="58">
        <v>434</v>
      </c>
      <c r="B482" s="36" t="s">
        <v>325</v>
      </c>
      <c r="C482" s="134" t="s">
        <v>246</v>
      </c>
      <c r="D482" s="42" t="s">
        <v>24</v>
      </c>
      <c r="E482" s="49">
        <v>1</v>
      </c>
      <c r="F482" s="76"/>
      <c r="G482" s="367"/>
      <c r="H482" s="383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</row>
    <row r="483" spans="1:195" ht="12" customHeight="1" x14ac:dyDescent="0.2">
      <c r="A483" s="58">
        <v>435</v>
      </c>
      <c r="B483" s="36" t="s">
        <v>326</v>
      </c>
      <c r="C483" s="134" t="s">
        <v>247</v>
      </c>
      <c r="D483" s="42" t="s">
        <v>24</v>
      </c>
      <c r="E483" s="49">
        <v>2</v>
      </c>
      <c r="F483" s="76"/>
      <c r="G483" s="367"/>
      <c r="H483" s="383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</row>
    <row r="484" spans="1:195" ht="12" customHeight="1" x14ac:dyDescent="0.2">
      <c r="A484" s="58">
        <v>436</v>
      </c>
      <c r="B484" s="36" t="s">
        <v>327</v>
      </c>
      <c r="C484" s="134" t="s">
        <v>248</v>
      </c>
      <c r="D484" s="42" t="s">
        <v>24</v>
      </c>
      <c r="E484" s="49">
        <v>5</v>
      </c>
      <c r="F484" s="76"/>
      <c r="G484" s="367"/>
      <c r="H484" s="383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</row>
    <row r="485" spans="1:195" ht="12" customHeight="1" x14ac:dyDescent="0.2">
      <c r="A485" s="58">
        <v>437</v>
      </c>
      <c r="B485" s="36" t="s">
        <v>328</v>
      </c>
      <c r="C485" s="134" t="s">
        <v>249</v>
      </c>
      <c r="D485" s="42" t="s">
        <v>24</v>
      </c>
      <c r="E485" s="49">
        <v>1</v>
      </c>
      <c r="F485" s="76"/>
      <c r="G485" s="367"/>
      <c r="H485" s="383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</row>
    <row r="486" spans="1:195" ht="12" customHeight="1" x14ac:dyDescent="0.2">
      <c r="A486" s="58">
        <v>438</v>
      </c>
      <c r="B486" s="36" t="s">
        <v>329</v>
      </c>
      <c r="C486" s="134" t="s">
        <v>250</v>
      </c>
      <c r="D486" s="42" t="s">
        <v>24</v>
      </c>
      <c r="E486" s="49">
        <v>1</v>
      </c>
      <c r="F486" s="76"/>
      <c r="G486" s="367"/>
      <c r="H486" s="383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</row>
    <row r="487" spans="1:195" ht="12" customHeight="1" x14ac:dyDescent="0.2">
      <c r="A487" s="58">
        <v>439</v>
      </c>
      <c r="B487" s="36" t="s">
        <v>330</v>
      </c>
      <c r="C487" s="134" t="s">
        <v>251</v>
      </c>
      <c r="D487" s="42" t="s">
        <v>24</v>
      </c>
      <c r="E487" s="49">
        <v>4</v>
      </c>
      <c r="F487" s="76"/>
      <c r="G487" s="367"/>
      <c r="H487" s="383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</row>
    <row r="488" spans="1:195" ht="12" customHeight="1" x14ac:dyDescent="0.2">
      <c r="A488" s="58">
        <v>440</v>
      </c>
      <c r="B488" s="36" t="s">
        <v>331</v>
      </c>
      <c r="C488" s="134" t="s">
        <v>252</v>
      </c>
      <c r="D488" s="42" t="s">
        <v>24</v>
      </c>
      <c r="E488" s="49">
        <v>12</v>
      </c>
      <c r="F488" s="76"/>
      <c r="G488" s="275"/>
      <c r="H488" s="383"/>
      <c r="I488" s="244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</row>
    <row r="489" spans="1:195" ht="12" customHeight="1" x14ac:dyDescent="0.2">
      <c r="A489" s="58">
        <v>441</v>
      </c>
      <c r="B489" s="37" t="s">
        <v>332</v>
      </c>
      <c r="C489" s="180" t="s">
        <v>253</v>
      </c>
      <c r="D489" s="121" t="s">
        <v>24</v>
      </c>
      <c r="E489" s="75">
        <v>12</v>
      </c>
      <c r="F489" s="76"/>
      <c r="G489" s="275"/>
      <c r="H489" s="388"/>
      <c r="I489" s="243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</row>
    <row r="490" spans="1:195" ht="22.5" customHeight="1" x14ac:dyDescent="0.2">
      <c r="A490" s="378"/>
      <c r="B490" s="392" t="s">
        <v>254</v>
      </c>
      <c r="C490" s="393"/>
      <c r="D490" s="393"/>
      <c r="E490" s="393"/>
      <c r="F490" s="394"/>
      <c r="G490" s="285">
        <f>SUM(G13:G489)</f>
        <v>0</v>
      </c>
      <c r="H490" s="390"/>
      <c r="I490" s="248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</row>
    <row r="491" spans="1:195" x14ac:dyDescent="0.2">
      <c r="B491" s="201"/>
      <c r="C491" s="202"/>
      <c r="D491" s="203"/>
      <c r="E491" s="204"/>
      <c r="F491" s="205"/>
      <c r="G491" s="206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</row>
    <row r="492" spans="1:195" x14ac:dyDescent="0.2">
      <c r="B492" s="38"/>
      <c r="C492" s="39"/>
      <c r="D492" s="39"/>
      <c r="E492" s="39"/>
      <c r="F492" s="39"/>
      <c r="G492" s="34"/>
      <c r="H492" s="39"/>
      <c r="I492" s="243" t="s">
        <v>17</v>
      </c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</row>
    <row r="493" spans="1:195" x14ac:dyDescent="0.2">
      <c r="B493" s="39"/>
      <c r="C493" s="39"/>
      <c r="D493" s="39"/>
      <c r="E493" s="39"/>
      <c r="F493" s="39"/>
      <c r="G493" s="34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</row>
    <row r="494" spans="1:195" x14ac:dyDescent="0.2">
      <c r="G494" s="131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  <c r="FZ494" s="39"/>
      <c r="GA494" s="39"/>
      <c r="GB494" s="39"/>
      <c r="GC494" s="39"/>
      <c r="GD494" s="39"/>
      <c r="GE494" s="39"/>
      <c r="GF494" s="39"/>
      <c r="GG494" s="39"/>
      <c r="GH494" s="39"/>
      <c r="GI494" s="39"/>
      <c r="GJ494" s="39"/>
      <c r="GK494" s="39"/>
      <c r="GL494" s="39"/>
      <c r="GM494" s="39"/>
    </row>
    <row r="495" spans="1:195" x14ac:dyDescent="0.2">
      <c r="G495" s="131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</row>
    <row r="496" spans="1:195" x14ac:dyDescent="0.2">
      <c r="G496" s="131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  <c r="FZ496" s="39"/>
      <c r="GA496" s="39"/>
      <c r="GB496" s="39"/>
      <c r="GC496" s="39"/>
      <c r="GD496" s="39"/>
      <c r="GE496" s="39"/>
      <c r="GF496" s="39"/>
      <c r="GG496" s="39"/>
      <c r="GH496" s="39"/>
      <c r="GI496" s="39"/>
      <c r="GJ496" s="39"/>
      <c r="GK496" s="39"/>
      <c r="GL496" s="39"/>
      <c r="GM496" s="39"/>
    </row>
    <row r="497" spans="8:195" x14ac:dyDescent="0.2"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  <c r="FZ497" s="39"/>
      <c r="GA497" s="39"/>
      <c r="GB497" s="39"/>
      <c r="GC497" s="39"/>
      <c r="GD497" s="39"/>
      <c r="GE497" s="39"/>
      <c r="GF497" s="39"/>
      <c r="GG497" s="39"/>
      <c r="GH497" s="39"/>
      <c r="GI497" s="39"/>
      <c r="GJ497" s="39"/>
      <c r="GK497" s="39"/>
      <c r="GL497" s="39"/>
      <c r="GM497" s="39"/>
    </row>
    <row r="498" spans="8:195" x14ac:dyDescent="0.2"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  <c r="FZ498" s="39"/>
      <c r="GA498" s="39"/>
      <c r="GB498" s="39"/>
      <c r="GC498" s="39"/>
      <c r="GD498" s="39"/>
      <c r="GE498" s="39"/>
      <c r="GF498" s="39"/>
      <c r="GG498" s="39"/>
      <c r="GH498" s="39"/>
      <c r="GI498" s="39"/>
      <c r="GJ498" s="39"/>
      <c r="GK498" s="39"/>
      <c r="GL498" s="39"/>
      <c r="GM498" s="39"/>
    </row>
    <row r="499" spans="8:195" x14ac:dyDescent="0.2"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39"/>
      <c r="FS499" s="39"/>
      <c r="FT499" s="39"/>
      <c r="FU499" s="39"/>
      <c r="FV499" s="39"/>
      <c r="FW499" s="39"/>
      <c r="FX499" s="39"/>
      <c r="FY499" s="39"/>
      <c r="FZ499" s="39"/>
      <c r="GA499" s="39"/>
      <c r="GB499" s="39"/>
      <c r="GC499" s="39"/>
      <c r="GD499" s="39"/>
      <c r="GE499" s="39"/>
      <c r="GF499" s="39"/>
      <c r="GG499" s="39"/>
      <c r="GH499" s="39"/>
      <c r="GI499" s="39"/>
      <c r="GJ499" s="39"/>
      <c r="GK499" s="39"/>
      <c r="GL499" s="39"/>
      <c r="GM499" s="39"/>
    </row>
    <row r="500" spans="8:195" x14ac:dyDescent="0.2"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39"/>
      <c r="FS500" s="39"/>
      <c r="FT500" s="39"/>
      <c r="FU500" s="39"/>
      <c r="FV500" s="39"/>
      <c r="FW500" s="39"/>
      <c r="FX500" s="39"/>
      <c r="FY500" s="39"/>
      <c r="FZ500" s="39"/>
      <c r="GA500" s="39"/>
      <c r="GB500" s="39"/>
      <c r="GC500" s="39"/>
      <c r="GD500" s="39"/>
      <c r="GE500" s="39"/>
      <c r="GF500" s="39"/>
      <c r="GG500" s="39"/>
      <c r="GH500" s="39"/>
      <c r="GI500" s="39"/>
      <c r="GJ500" s="39"/>
      <c r="GK500" s="39"/>
      <c r="GL500" s="39"/>
      <c r="GM500" s="39"/>
    </row>
    <row r="501" spans="8:195" x14ac:dyDescent="0.2"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39"/>
      <c r="FS501" s="39"/>
      <c r="FT501" s="39"/>
      <c r="FU501" s="39"/>
      <c r="FV501" s="39"/>
      <c r="FW501" s="39"/>
      <c r="FX501" s="39"/>
      <c r="FY501" s="39"/>
      <c r="FZ501" s="39"/>
      <c r="GA501" s="39"/>
      <c r="GB501" s="39"/>
      <c r="GC501" s="39"/>
      <c r="GD501" s="39"/>
      <c r="GE501" s="39"/>
      <c r="GF501" s="39"/>
      <c r="GG501" s="39"/>
      <c r="GH501" s="39"/>
      <c r="GI501" s="39"/>
      <c r="GJ501" s="39"/>
      <c r="GK501" s="39"/>
      <c r="GL501" s="39"/>
      <c r="GM501" s="39"/>
    </row>
    <row r="502" spans="8:195" x14ac:dyDescent="0.2"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39"/>
      <c r="FS502" s="39"/>
      <c r="FT502" s="39"/>
      <c r="FU502" s="39"/>
      <c r="FV502" s="39"/>
      <c r="FW502" s="39"/>
      <c r="FX502" s="39"/>
      <c r="FY502" s="39"/>
      <c r="FZ502" s="39"/>
      <c r="GA502" s="39"/>
      <c r="GB502" s="39"/>
      <c r="GC502" s="39"/>
      <c r="GD502" s="39"/>
      <c r="GE502" s="39"/>
      <c r="GF502" s="39"/>
      <c r="GG502" s="39"/>
      <c r="GH502" s="39"/>
      <c r="GI502" s="39"/>
      <c r="GJ502" s="39"/>
      <c r="GK502" s="39"/>
      <c r="GL502" s="39"/>
      <c r="GM502" s="39"/>
    </row>
    <row r="503" spans="8:195" x14ac:dyDescent="0.2"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39"/>
      <c r="FS503" s="39"/>
      <c r="FT503" s="39"/>
      <c r="FU503" s="39"/>
      <c r="FV503" s="39"/>
      <c r="FW503" s="39"/>
      <c r="FX503" s="39"/>
      <c r="FY503" s="39"/>
      <c r="FZ503" s="39"/>
      <c r="GA503" s="39"/>
      <c r="GB503" s="39"/>
      <c r="GC503" s="39"/>
      <c r="GD503" s="39"/>
      <c r="GE503" s="39"/>
      <c r="GF503" s="39"/>
      <c r="GG503" s="39"/>
      <c r="GH503" s="39"/>
      <c r="GI503" s="39"/>
      <c r="GJ503" s="39"/>
      <c r="GK503" s="39"/>
      <c r="GL503" s="39"/>
      <c r="GM503" s="39"/>
    </row>
    <row r="504" spans="8:195" x14ac:dyDescent="0.2"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</row>
    <row r="505" spans="8:195" x14ac:dyDescent="0.2"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39"/>
      <c r="FS505" s="39"/>
      <c r="FT505" s="39"/>
      <c r="FU505" s="39"/>
      <c r="FV505" s="39"/>
      <c r="FW505" s="39"/>
      <c r="FX505" s="39"/>
      <c r="FY505" s="39"/>
      <c r="FZ505" s="39"/>
      <c r="GA505" s="39"/>
      <c r="GB505" s="39"/>
      <c r="GC505" s="39"/>
      <c r="GD505" s="39"/>
      <c r="GE505" s="39"/>
      <c r="GF505" s="39"/>
      <c r="GG505" s="39"/>
      <c r="GH505" s="39"/>
      <c r="GI505" s="39"/>
      <c r="GJ505" s="39"/>
      <c r="GK505" s="39"/>
      <c r="GL505" s="39"/>
      <c r="GM505" s="39"/>
    </row>
    <row r="506" spans="8:195" x14ac:dyDescent="0.2"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</row>
    <row r="507" spans="8:195" x14ac:dyDescent="0.2"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39"/>
      <c r="FS507" s="39"/>
      <c r="FT507" s="39"/>
      <c r="FU507" s="39"/>
      <c r="FV507" s="39"/>
      <c r="FW507" s="39"/>
      <c r="FX507" s="39"/>
      <c r="FY507" s="39"/>
      <c r="FZ507" s="39"/>
      <c r="GA507" s="39"/>
      <c r="GB507" s="39"/>
      <c r="GC507" s="39"/>
      <c r="GD507" s="39"/>
      <c r="GE507" s="39"/>
      <c r="GF507" s="39"/>
      <c r="GG507" s="39"/>
      <c r="GH507" s="39"/>
      <c r="GI507" s="39"/>
      <c r="GJ507" s="39"/>
      <c r="GK507" s="39"/>
      <c r="GL507" s="39"/>
      <c r="GM507" s="39"/>
    </row>
    <row r="508" spans="8:195" x14ac:dyDescent="0.2"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39"/>
      <c r="FS508" s="39"/>
      <c r="FT508" s="39"/>
      <c r="FU508" s="39"/>
      <c r="FV508" s="39"/>
      <c r="FW508" s="39"/>
      <c r="FX508" s="39"/>
      <c r="FY508" s="39"/>
      <c r="FZ508" s="39"/>
      <c r="GA508" s="39"/>
      <c r="GB508" s="39"/>
      <c r="GC508" s="39"/>
      <c r="GD508" s="39"/>
      <c r="GE508" s="39"/>
      <c r="GF508" s="39"/>
      <c r="GG508" s="39"/>
      <c r="GH508" s="39"/>
      <c r="GI508" s="39"/>
      <c r="GJ508" s="39"/>
      <c r="GK508" s="39"/>
      <c r="GL508" s="39"/>
      <c r="GM508" s="39"/>
    </row>
    <row r="509" spans="8:195" x14ac:dyDescent="0.2"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39"/>
      <c r="GC509" s="39"/>
      <c r="GD509" s="39"/>
      <c r="GE509" s="39"/>
      <c r="GF509" s="39"/>
      <c r="GG509" s="39"/>
      <c r="GH509" s="39"/>
      <c r="GI509" s="39"/>
      <c r="GJ509" s="39"/>
      <c r="GK509" s="39"/>
      <c r="GL509" s="39"/>
      <c r="GM509" s="39"/>
    </row>
    <row r="510" spans="8:195" x14ac:dyDescent="0.2"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39"/>
      <c r="GC510" s="39"/>
      <c r="GD510" s="39"/>
      <c r="GE510" s="39"/>
      <c r="GF510" s="39"/>
      <c r="GG510" s="39"/>
      <c r="GH510" s="39"/>
      <c r="GI510" s="39"/>
      <c r="GJ510" s="39"/>
      <c r="GK510" s="39"/>
      <c r="GL510" s="39"/>
      <c r="GM510" s="39"/>
    </row>
    <row r="511" spans="8:195" x14ac:dyDescent="0.2"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39"/>
      <c r="FS511" s="39"/>
      <c r="FT511" s="39"/>
      <c r="FU511" s="39"/>
      <c r="FV511" s="39"/>
      <c r="FW511" s="39"/>
      <c r="FX511" s="39"/>
      <c r="FY511" s="39"/>
      <c r="FZ511" s="39"/>
      <c r="GA511" s="39"/>
      <c r="GB511" s="39"/>
      <c r="GC511" s="39"/>
      <c r="GD511" s="39"/>
      <c r="GE511" s="39"/>
      <c r="GF511" s="39"/>
      <c r="GG511" s="39"/>
      <c r="GH511" s="39"/>
      <c r="GI511" s="39"/>
      <c r="GJ511" s="39"/>
      <c r="GK511" s="39"/>
      <c r="GL511" s="39"/>
      <c r="GM511" s="39"/>
    </row>
    <row r="512" spans="8:195" x14ac:dyDescent="0.2"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</row>
    <row r="513" spans="8:195" x14ac:dyDescent="0.2"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39"/>
      <c r="FS513" s="39"/>
      <c r="FT513" s="39"/>
      <c r="FU513" s="39"/>
      <c r="FV513" s="39"/>
      <c r="FW513" s="39"/>
      <c r="FX513" s="39"/>
      <c r="FY513" s="39"/>
      <c r="FZ513" s="39"/>
      <c r="GA513" s="39"/>
      <c r="GB513" s="39"/>
      <c r="GC513" s="39"/>
      <c r="GD513" s="39"/>
      <c r="GE513" s="39"/>
      <c r="GF513" s="39"/>
      <c r="GG513" s="39"/>
      <c r="GH513" s="39"/>
      <c r="GI513" s="39"/>
      <c r="GJ513" s="39"/>
      <c r="GK513" s="39"/>
      <c r="GL513" s="39"/>
      <c r="GM513" s="39"/>
    </row>
    <row r="514" spans="8:195" x14ac:dyDescent="0.2"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39"/>
      <c r="FS514" s="39"/>
      <c r="FT514" s="39"/>
      <c r="FU514" s="39"/>
      <c r="FV514" s="39"/>
      <c r="FW514" s="39"/>
      <c r="FX514" s="39"/>
      <c r="FY514" s="39"/>
      <c r="FZ514" s="39"/>
      <c r="GA514" s="39"/>
      <c r="GB514" s="39"/>
      <c r="GC514" s="39"/>
      <c r="GD514" s="39"/>
      <c r="GE514" s="39"/>
      <c r="GF514" s="39"/>
      <c r="GG514" s="39"/>
      <c r="GH514" s="39"/>
      <c r="GI514" s="39"/>
      <c r="GJ514" s="39"/>
      <c r="GK514" s="39"/>
      <c r="GL514" s="39"/>
      <c r="GM514" s="39"/>
    </row>
    <row r="515" spans="8:195" x14ac:dyDescent="0.2"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  <c r="FU515" s="39"/>
      <c r="FV515" s="39"/>
      <c r="FW515" s="39"/>
      <c r="FX515" s="39"/>
      <c r="FY515" s="39"/>
      <c r="FZ515" s="39"/>
      <c r="GA515" s="39"/>
      <c r="GB515" s="39"/>
      <c r="GC515" s="39"/>
      <c r="GD515" s="39"/>
      <c r="GE515" s="39"/>
      <c r="GF515" s="39"/>
      <c r="GG515" s="39"/>
      <c r="GH515" s="39"/>
      <c r="GI515" s="39"/>
      <c r="GJ515" s="39"/>
      <c r="GK515" s="39"/>
      <c r="GL515" s="39"/>
      <c r="GM515" s="39"/>
    </row>
    <row r="516" spans="8:195" x14ac:dyDescent="0.2"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  <c r="FK516" s="39"/>
      <c r="FL516" s="39"/>
      <c r="FM516" s="39"/>
      <c r="FN516" s="39"/>
      <c r="FO516" s="39"/>
      <c r="FP516" s="39"/>
      <c r="FQ516" s="39"/>
      <c r="FR516" s="39"/>
      <c r="FS516" s="39"/>
      <c r="FT516" s="39"/>
      <c r="FU516" s="39"/>
      <c r="FV516" s="39"/>
      <c r="FW516" s="39"/>
      <c r="FX516" s="39"/>
      <c r="FY516" s="39"/>
      <c r="FZ516" s="39"/>
      <c r="GA516" s="39"/>
      <c r="GB516" s="39"/>
      <c r="GC516" s="39"/>
      <c r="GD516" s="39"/>
      <c r="GE516" s="39"/>
      <c r="GF516" s="39"/>
      <c r="GG516" s="39"/>
      <c r="GH516" s="39"/>
      <c r="GI516" s="39"/>
      <c r="GJ516" s="39"/>
      <c r="GK516" s="39"/>
      <c r="GL516" s="39"/>
      <c r="GM516" s="39"/>
    </row>
    <row r="517" spans="8:195" x14ac:dyDescent="0.2"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39"/>
      <c r="FS517" s="39"/>
      <c r="FT517" s="39"/>
      <c r="FU517" s="39"/>
      <c r="FV517" s="39"/>
      <c r="FW517" s="39"/>
      <c r="FX517" s="39"/>
      <c r="FY517" s="39"/>
      <c r="FZ517" s="39"/>
      <c r="GA517" s="39"/>
      <c r="GB517" s="39"/>
      <c r="GC517" s="39"/>
      <c r="GD517" s="39"/>
      <c r="GE517" s="39"/>
      <c r="GF517" s="39"/>
      <c r="GG517" s="39"/>
      <c r="GH517" s="39"/>
      <c r="GI517" s="39"/>
      <c r="GJ517" s="39"/>
      <c r="GK517" s="39"/>
      <c r="GL517" s="39"/>
      <c r="GM517" s="39"/>
    </row>
    <row r="518" spans="8:195" x14ac:dyDescent="0.2"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39"/>
      <c r="FS518" s="39"/>
      <c r="FT518" s="39"/>
      <c r="FU518" s="39"/>
      <c r="FV518" s="39"/>
      <c r="FW518" s="39"/>
      <c r="FX518" s="39"/>
      <c r="FY518" s="39"/>
      <c r="FZ518" s="39"/>
      <c r="GA518" s="39"/>
      <c r="GB518" s="39"/>
      <c r="GC518" s="39"/>
      <c r="GD518" s="39"/>
      <c r="GE518" s="39"/>
      <c r="GF518" s="39"/>
      <c r="GG518" s="39"/>
      <c r="GH518" s="39"/>
      <c r="GI518" s="39"/>
      <c r="GJ518" s="39"/>
      <c r="GK518" s="39"/>
      <c r="GL518" s="39"/>
      <c r="GM518" s="39"/>
    </row>
    <row r="519" spans="8:195" x14ac:dyDescent="0.2"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39"/>
      <c r="FS519" s="39"/>
      <c r="FT519" s="39"/>
      <c r="FU519" s="39"/>
      <c r="FV519" s="39"/>
      <c r="FW519" s="39"/>
      <c r="FX519" s="39"/>
      <c r="FY519" s="39"/>
      <c r="FZ519" s="39"/>
      <c r="GA519" s="39"/>
      <c r="GB519" s="39"/>
      <c r="GC519" s="39"/>
      <c r="GD519" s="39"/>
      <c r="GE519" s="39"/>
      <c r="GF519" s="39"/>
      <c r="GG519" s="39"/>
      <c r="GH519" s="39"/>
      <c r="GI519" s="39"/>
      <c r="GJ519" s="39"/>
      <c r="GK519" s="39"/>
      <c r="GL519" s="39"/>
      <c r="GM519" s="39"/>
    </row>
    <row r="520" spans="8:195" x14ac:dyDescent="0.2"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</row>
    <row r="521" spans="8:195" x14ac:dyDescent="0.2"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39"/>
      <c r="FS521" s="39"/>
      <c r="FT521" s="39"/>
      <c r="FU521" s="39"/>
      <c r="FV521" s="39"/>
      <c r="FW521" s="39"/>
      <c r="FX521" s="39"/>
      <c r="FY521" s="39"/>
      <c r="FZ521" s="39"/>
      <c r="GA521" s="39"/>
      <c r="GB521" s="39"/>
      <c r="GC521" s="39"/>
      <c r="GD521" s="39"/>
      <c r="GE521" s="39"/>
      <c r="GF521" s="39"/>
      <c r="GG521" s="39"/>
      <c r="GH521" s="39"/>
      <c r="GI521" s="39"/>
      <c r="GJ521" s="39"/>
      <c r="GK521" s="39"/>
      <c r="GL521" s="39"/>
      <c r="GM521" s="39"/>
    </row>
    <row r="522" spans="8:195" x14ac:dyDescent="0.2"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39"/>
      <c r="FS522" s="39"/>
      <c r="FT522" s="39"/>
      <c r="FU522" s="39"/>
      <c r="FV522" s="39"/>
      <c r="FW522" s="39"/>
      <c r="FX522" s="39"/>
      <c r="FY522" s="39"/>
      <c r="FZ522" s="39"/>
      <c r="GA522" s="39"/>
      <c r="GB522" s="39"/>
      <c r="GC522" s="39"/>
      <c r="GD522" s="39"/>
      <c r="GE522" s="39"/>
      <c r="GF522" s="39"/>
      <c r="GG522" s="39"/>
      <c r="GH522" s="39"/>
      <c r="GI522" s="39"/>
      <c r="GJ522" s="39"/>
      <c r="GK522" s="39"/>
      <c r="GL522" s="39"/>
      <c r="GM522" s="39"/>
    </row>
    <row r="523" spans="8:195" x14ac:dyDescent="0.2"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</row>
    <row r="524" spans="8:195" x14ac:dyDescent="0.2"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39"/>
      <c r="FS524" s="39"/>
      <c r="FT524" s="39"/>
      <c r="FU524" s="39"/>
      <c r="FV524" s="39"/>
      <c r="FW524" s="39"/>
      <c r="FX524" s="39"/>
      <c r="FY524" s="39"/>
      <c r="FZ524" s="39"/>
      <c r="GA524" s="39"/>
      <c r="GB524" s="39"/>
      <c r="GC524" s="39"/>
      <c r="GD524" s="39"/>
      <c r="GE524" s="39"/>
      <c r="GF524" s="39"/>
      <c r="GG524" s="39"/>
      <c r="GH524" s="39"/>
      <c r="GI524" s="39"/>
      <c r="GJ524" s="39"/>
      <c r="GK524" s="39"/>
      <c r="GL524" s="39"/>
      <c r="GM524" s="39"/>
    </row>
    <row r="525" spans="8:195" x14ac:dyDescent="0.2"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</row>
    <row r="526" spans="8:195" x14ac:dyDescent="0.2"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</row>
    <row r="527" spans="8:195" x14ac:dyDescent="0.2"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39"/>
      <c r="FS527" s="39"/>
      <c r="FT527" s="39"/>
      <c r="FU527" s="39"/>
      <c r="FV527" s="39"/>
      <c r="FW527" s="39"/>
      <c r="FX527" s="39"/>
      <c r="FY527" s="39"/>
      <c r="FZ527" s="39"/>
      <c r="GA527" s="39"/>
      <c r="GB527" s="39"/>
      <c r="GC527" s="39"/>
      <c r="GD527" s="39"/>
      <c r="GE527" s="39"/>
      <c r="GF527" s="39"/>
      <c r="GG527" s="39"/>
      <c r="GH527" s="39"/>
      <c r="GI527" s="39"/>
      <c r="GJ527" s="39"/>
      <c r="GK527" s="39"/>
      <c r="GL527" s="39"/>
      <c r="GM527" s="39"/>
    </row>
    <row r="528" spans="8:195" x14ac:dyDescent="0.2"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39"/>
      <c r="FS528" s="39"/>
      <c r="FT528" s="39"/>
      <c r="FU528" s="39"/>
      <c r="FV528" s="39"/>
      <c r="FW528" s="39"/>
      <c r="FX528" s="39"/>
      <c r="FY528" s="39"/>
      <c r="FZ528" s="39"/>
      <c r="GA528" s="39"/>
      <c r="GB528" s="39"/>
      <c r="GC528" s="39"/>
      <c r="GD528" s="39"/>
      <c r="GE528" s="39"/>
      <c r="GF528" s="39"/>
      <c r="GG528" s="39"/>
      <c r="GH528" s="39"/>
      <c r="GI528" s="39"/>
      <c r="GJ528" s="39"/>
      <c r="GK528" s="39"/>
      <c r="GL528" s="39"/>
      <c r="GM528" s="39"/>
    </row>
    <row r="529" spans="8:195" x14ac:dyDescent="0.2"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39"/>
      <c r="FS529" s="39"/>
      <c r="FT529" s="39"/>
      <c r="FU529" s="39"/>
      <c r="FV529" s="39"/>
      <c r="FW529" s="39"/>
      <c r="FX529" s="39"/>
      <c r="FY529" s="39"/>
      <c r="FZ529" s="39"/>
      <c r="GA529" s="39"/>
      <c r="GB529" s="39"/>
      <c r="GC529" s="39"/>
      <c r="GD529" s="39"/>
      <c r="GE529" s="39"/>
      <c r="GF529" s="39"/>
      <c r="GG529" s="39"/>
      <c r="GH529" s="39"/>
      <c r="GI529" s="39"/>
      <c r="GJ529" s="39"/>
      <c r="GK529" s="39"/>
      <c r="GL529" s="39"/>
      <c r="GM529" s="39"/>
    </row>
    <row r="530" spans="8:195" x14ac:dyDescent="0.2"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39"/>
      <c r="FS530" s="39"/>
      <c r="FT530" s="39"/>
      <c r="FU530" s="39"/>
      <c r="FV530" s="39"/>
      <c r="FW530" s="39"/>
      <c r="FX530" s="39"/>
      <c r="FY530" s="39"/>
      <c r="FZ530" s="39"/>
      <c r="GA530" s="39"/>
      <c r="GB530" s="39"/>
      <c r="GC530" s="39"/>
      <c r="GD530" s="39"/>
      <c r="GE530" s="39"/>
      <c r="GF530" s="39"/>
      <c r="GG530" s="39"/>
      <c r="GH530" s="39"/>
      <c r="GI530" s="39"/>
      <c r="GJ530" s="39"/>
      <c r="GK530" s="39"/>
      <c r="GL530" s="39"/>
      <c r="GM530" s="39"/>
    </row>
    <row r="531" spans="8:195" x14ac:dyDescent="0.2"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</row>
    <row r="532" spans="8:195" x14ac:dyDescent="0.2"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</row>
    <row r="533" spans="8:195" x14ac:dyDescent="0.2"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</row>
    <row r="534" spans="8:195" x14ac:dyDescent="0.2"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</row>
    <row r="535" spans="8:195" x14ac:dyDescent="0.2"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</row>
    <row r="536" spans="8:195" x14ac:dyDescent="0.2"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</row>
    <row r="537" spans="8:195" x14ac:dyDescent="0.2"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</row>
    <row r="538" spans="8:195" x14ac:dyDescent="0.2"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</row>
    <row r="539" spans="8:195" x14ac:dyDescent="0.2"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</row>
    <row r="540" spans="8:195" x14ac:dyDescent="0.2"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</row>
    <row r="541" spans="8:195" x14ac:dyDescent="0.2"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</row>
    <row r="542" spans="8:195" x14ac:dyDescent="0.2"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</row>
    <row r="543" spans="8:195" x14ac:dyDescent="0.2"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</row>
    <row r="544" spans="8:195" x14ac:dyDescent="0.2"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39"/>
      <c r="FS544" s="39"/>
      <c r="FT544" s="39"/>
      <c r="FU544" s="39"/>
      <c r="FV544" s="39"/>
      <c r="FW544" s="39"/>
      <c r="FX544" s="39"/>
      <c r="FY544" s="39"/>
      <c r="FZ544" s="39"/>
      <c r="GA544" s="39"/>
      <c r="GB544" s="39"/>
      <c r="GC544" s="39"/>
      <c r="GD544" s="39"/>
      <c r="GE544" s="39"/>
      <c r="GF544" s="39"/>
      <c r="GG544" s="39"/>
      <c r="GH544" s="39"/>
      <c r="GI544" s="39"/>
      <c r="GJ544" s="39"/>
      <c r="GK544" s="39"/>
      <c r="GL544" s="39"/>
      <c r="GM544" s="39"/>
    </row>
    <row r="545" spans="8:195" x14ac:dyDescent="0.2"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</row>
    <row r="546" spans="8:195" x14ac:dyDescent="0.2"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39"/>
      <c r="FS546" s="39"/>
      <c r="FT546" s="39"/>
      <c r="FU546" s="39"/>
      <c r="FV546" s="39"/>
      <c r="FW546" s="39"/>
      <c r="FX546" s="39"/>
      <c r="FY546" s="39"/>
      <c r="FZ546" s="39"/>
      <c r="GA546" s="39"/>
      <c r="GB546" s="39"/>
      <c r="GC546" s="39"/>
      <c r="GD546" s="39"/>
      <c r="GE546" s="39"/>
      <c r="GF546" s="39"/>
      <c r="GG546" s="39"/>
      <c r="GH546" s="39"/>
      <c r="GI546" s="39"/>
      <c r="GJ546" s="39"/>
      <c r="GK546" s="39"/>
      <c r="GL546" s="39"/>
      <c r="GM546" s="39"/>
    </row>
    <row r="547" spans="8:195" x14ac:dyDescent="0.2"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39"/>
      <c r="FS547" s="39"/>
      <c r="FT547" s="39"/>
      <c r="FU547" s="39"/>
      <c r="FV547" s="39"/>
      <c r="FW547" s="39"/>
      <c r="FX547" s="39"/>
      <c r="FY547" s="39"/>
      <c r="FZ547" s="39"/>
      <c r="GA547" s="39"/>
      <c r="GB547" s="39"/>
      <c r="GC547" s="39"/>
      <c r="GD547" s="39"/>
      <c r="GE547" s="39"/>
      <c r="GF547" s="39"/>
      <c r="GG547" s="39"/>
      <c r="GH547" s="39"/>
      <c r="GI547" s="39"/>
      <c r="GJ547" s="39"/>
      <c r="GK547" s="39"/>
      <c r="GL547" s="39"/>
      <c r="GM547" s="39"/>
    </row>
    <row r="548" spans="8:195" x14ac:dyDescent="0.2"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39"/>
      <c r="FS548" s="39"/>
      <c r="FT548" s="39"/>
      <c r="FU548" s="39"/>
      <c r="FV548" s="39"/>
      <c r="FW548" s="39"/>
      <c r="FX548" s="39"/>
      <c r="FY548" s="39"/>
      <c r="FZ548" s="39"/>
      <c r="GA548" s="39"/>
      <c r="GB548" s="39"/>
      <c r="GC548" s="39"/>
      <c r="GD548" s="39"/>
      <c r="GE548" s="39"/>
      <c r="GF548" s="39"/>
      <c r="GG548" s="39"/>
      <c r="GH548" s="39"/>
      <c r="GI548" s="39"/>
      <c r="GJ548" s="39"/>
      <c r="GK548" s="39"/>
      <c r="GL548" s="39"/>
      <c r="GM548" s="39"/>
    </row>
    <row r="549" spans="8:195" x14ac:dyDescent="0.2"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</row>
    <row r="550" spans="8:195" x14ac:dyDescent="0.2"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39"/>
      <c r="FX550" s="39"/>
      <c r="FY550" s="39"/>
      <c r="FZ550" s="39"/>
      <c r="GA550" s="39"/>
      <c r="GB550" s="39"/>
      <c r="GC550" s="39"/>
      <c r="GD550" s="39"/>
      <c r="GE550" s="39"/>
      <c r="GF550" s="39"/>
      <c r="GG550" s="39"/>
      <c r="GH550" s="39"/>
      <c r="GI550" s="39"/>
      <c r="GJ550" s="39"/>
      <c r="GK550" s="39"/>
      <c r="GL550" s="39"/>
      <c r="GM550" s="39"/>
    </row>
    <row r="551" spans="8:195" x14ac:dyDescent="0.2"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</row>
    <row r="552" spans="8:195" x14ac:dyDescent="0.2"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</row>
    <row r="553" spans="8:195" x14ac:dyDescent="0.2"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</row>
    <row r="554" spans="8:195" x14ac:dyDescent="0.2"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</row>
    <row r="555" spans="8:195" x14ac:dyDescent="0.2"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39"/>
      <c r="FS555" s="39"/>
      <c r="FT555" s="39"/>
      <c r="FU555" s="39"/>
      <c r="FV555" s="39"/>
      <c r="FW555" s="39"/>
      <c r="FX555" s="39"/>
      <c r="FY555" s="39"/>
      <c r="FZ555" s="39"/>
      <c r="GA555" s="39"/>
      <c r="GB555" s="39"/>
      <c r="GC555" s="39"/>
      <c r="GD555" s="39"/>
      <c r="GE555" s="39"/>
      <c r="GF555" s="39"/>
      <c r="GG555" s="39"/>
      <c r="GH555" s="39"/>
      <c r="GI555" s="39"/>
      <c r="GJ555" s="39"/>
      <c r="GK555" s="39"/>
      <c r="GL555" s="39"/>
      <c r="GM555" s="39"/>
    </row>
    <row r="556" spans="8:195" x14ac:dyDescent="0.2"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</row>
    <row r="557" spans="8:195" x14ac:dyDescent="0.2"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</row>
    <row r="558" spans="8:195" x14ac:dyDescent="0.2"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</row>
    <row r="559" spans="8:195" x14ac:dyDescent="0.2"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39"/>
      <c r="FS559" s="39"/>
      <c r="FT559" s="39"/>
      <c r="FU559" s="39"/>
      <c r="FV559" s="39"/>
      <c r="FW559" s="39"/>
      <c r="FX559" s="39"/>
      <c r="FY559" s="39"/>
      <c r="FZ559" s="39"/>
      <c r="GA559" s="39"/>
      <c r="GB559" s="39"/>
      <c r="GC559" s="39"/>
      <c r="GD559" s="39"/>
      <c r="GE559" s="39"/>
      <c r="GF559" s="39"/>
      <c r="GG559" s="39"/>
      <c r="GH559" s="39"/>
      <c r="GI559" s="39"/>
      <c r="GJ559" s="39"/>
      <c r="GK559" s="39"/>
      <c r="GL559" s="39"/>
      <c r="GM559" s="39"/>
    </row>
    <row r="560" spans="8:195" x14ac:dyDescent="0.2"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39"/>
      <c r="FS560" s="39"/>
      <c r="FT560" s="39"/>
      <c r="FU560" s="39"/>
      <c r="FV560" s="39"/>
      <c r="FW560" s="39"/>
      <c r="FX560" s="39"/>
      <c r="FY560" s="39"/>
      <c r="FZ560" s="39"/>
      <c r="GA560" s="39"/>
      <c r="GB560" s="39"/>
      <c r="GC560" s="39"/>
      <c r="GD560" s="39"/>
      <c r="GE560" s="39"/>
      <c r="GF560" s="39"/>
      <c r="GG560" s="39"/>
      <c r="GH560" s="39"/>
      <c r="GI560" s="39"/>
      <c r="GJ560" s="39"/>
      <c r="GK560" s="39"/>
      <c r="GL560" s="39"/>
      <c r="GM560" s="39"/>
    </row>
    <row r="561" spans="8:195" x14ac:dyDescent="0.2"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39"/>
      <c r="FS561" s="39"/>
      <c r="FT561" s="39"/>
      <c r="FU561" s="39"/>
      <c r="FV561" s="39"/>
      <c r="FW561" s="39"/>
      <c r="FX561" s="39"/>
      <c r="FY561" s="39"/>
      <c r="FZ561" s="39"/>
      <c r="GA561" s="39"/>
      <c r="GB561" s="39"/>
      <c r="GC561" s="39"/>
      <c r="GD561" s="39"/>
      <c r="GE561" s="39"/>
      <c r="GF561" s="39"/>
      <c r="GG561" s="39"/>
      <c r="GH561" s="39"/>
      <c r="GI561" s="39"/>
      <c r="GJ561" s="39"/>
      <c r="GK561" s="39"/>
      <c r="GL561" s="39"/>
      <c r="GM561" s="39"/>
    </row>
    <row r="562" spans="8:195" x14ac:dyDescent="0.2"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39"/>
      <c r="FS562" s="39"/>
      <c r="FT562" s="39"/>
      <c r="FU562" s="39"/>
      <c r="FV562" s="39"/>
      <c r="FW562" s="39"/>
      <c r="FX562" s="39"/>
      <c r="FY562" s="39"/>
      <c r="FZ562" s="39"/>
      <c r="GA562" s="39"/>
      <c r="GB562" s="39"/>
      <c r="GC562" s="39"/>
      <c r="GD562" s="39"/>
      <c r="GE562" s="39"/>
      <c r="GF562" s="39"/>
      <c r="GG562" s="39"/>
      <c r="GH562" s="39"/>
      <c r="GI562" s="39"/>
      <c r="GJ562" s="39"/>
      <c r="GK562" s="39"/>
      <c r="GL562" s="39"/>
      <c r="GM562" s="39"/>
    </row>
    <row r="563" spans="8:195" x14ac:dyDescent="0.2"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39"/>
      <c r="FS563" s="39"/>
      <c r="FT563" s="39"/>
      <c r="FU563" s="39"/>
      <c r="FV563" s="39"/>
      <c r="FW563" s="39"/>
      <c r="FX563" s="39"/>
      <c r="FY563" s="39"/>
      <c r="FZ563" s="39"/>
      <c r="GA563" s="39"/>
      <c r="GB563" s="39"/>
      <c r="GC563" s="39"/>
      <c r="GD563" s="39"/>
      <c r="GE563" s="39"/>
      <c r="GF563" s="39"/>
      <c r="GG563" s="39"/>
      <c r="GH563" s="39"/>
      <c r="GI563" s="39"/>
      <c r="GJ563" s="39"/>
      <c r="GK563" s="39"/>
      <c r="GL563" s="39"/>
      <c r="GM563" s="39"/>
    </row>
    <row r="564" spans="8:195" x14ac:dyDescent="0.2"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</row>
    <row r="565" spans="8:195" x14ac:dyDescent="0.2"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</row>
    <row r="566" spans="8:195" x14ac:dyDescent="0.2"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</row>
    <row r="567" spans="8:195" x14ac:dyDescent="0.2"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  <c r="FC567" s="39"/>
      <c r="FD567" s="39"/>
      <c r="FE567" s="39"/>
      <c r="FF567" s="39"/>
      <c r="FG567" s="39"/>
      <c r="FH567" s="39"/>
      <c r="FI567" s="39"/>
      <c r="FJ567" s="39"/>
      <c r="FK567" s="39"/>
      <c r="FL567" s="39"/>
      <c r="FM567" s="39"/>
      <c r="FN567" s="39"/>
      <c r="FO567" s="39"/>
      <c r="FP567" s="39"/>
      <c r="FQ567" s="39"/>
      <c r="FR567" s="39"/>
      <c r="FS567" s="39"/>
      <c r="FT567" s="39"/>
      <c r="FU567" s="39"/>
      <c r="FV567" s="39"/>
      <c r="FW567" s="39"/>
      <c r="FX567" s="39"/>
      <c r="FY567" s="39"/>
      <c r="FZ567" s="39"/>
      <c r="GA567" s="39"/>
      <c r="GB567" s="39"/>
      <c r="GC567" s="39"/>
      <c r="GD567" s="39"/>
      <c r="GE567" s="39"/>
      <c r="GF567" s="39"/>
      <c r="GG567" s="39"/>
      <c r="GH567" s="39"/>
      <c r="GI567" s="39"/>
      <c r="GJ567" s="39"/>
      <c r="GK567" s="39"/>
      <c r="GL567" s="39"/>
      <c r="GM567" s="39"/>
    </row>
    <row r="568" spans="8:195" x14ac:dyDescent="0.2"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  <c r="FK568" s="39"/>
      <c r="FL568" s="39"/>
      <c r="FM568" s="39"/>
      <c r="FN568" s="39"/>
      <c r="FO568" s="39"/>
      <c r="FP568" s="39"/>
      <c r="FQ568" s="39"/>
      <c r="FR568" s="39"/>
      <c r="FS568" s="39"/>
      <c r="FT568" s="39"/>
      <c r="FU568" s="39"/>
      <c r="FV568" s="39"/>
      <c r="FW568" s="39"/>
      <c r="FX568" s="39"/>
      <c r="FY568" s="39"/>
      <c r="FZ568" s="39"/>
      <c r="GA568" s="39"/>
      <c r="GB568" s="39"/>
      <c r="GC568" s="39"/>
      <c r="GD568" s="39"/>
      <c r="GE568" s="39"/>
      <c r="GF568" s="39"/>
      <c r="GG568" s="39"/>
      <c r="GH568" s="39"/>
      <c r="GI568" s="39"/>
      <c r="GJ568" s="39"/>
      <c r="GK568" s="39"/>
      <c r="GL568" s="39"/>
      <c r="GM568" s="39"/>
    </row>
    <row r="569" spans="8:195" x14ac:dyDescent="0.2"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  <c r="FC569" s="39"/>
      <c r="FD569" s="39"/>
      <c r="FE569" s="39"/>
      <c r="FF569" s="39"/>
      <c r="FG569" s="39"/>
      <c r="FH569" s="39"/>
      <c r="FI569" s="39"/>
      <c r="FJ569" s="39"/>
      <c r="FK569" s="39"/>
      <c r="FL569" s="39"/>
      <c r="FM569" s="39"/>
      <c r="FN569" s="39"/>
      <c r="FO569" s="39"/>
      <c r="FP569" s="39"/>
      <c r="FQ569" s="39"/>
      <c r="FR569" s="39"/>
      <c r="FS569" s="39"/>
      <c r="FT569" s="39"/>
      <c r="FU569" s="39"/>
      <c r="FV569" s="39"/>
      <c r="FW569" s="39"/>
      <c r="FX569" s="39"/>
      <c r="FY569" s="39"/>
      <c r="FZ569" s="39"/>
      <c r="GA569" s="39"/>
      <c r="GB569" s="39"/>
      <c r="GC569" s="39"/>
      <c r="GD569" s="39"/>
      <c r="GE569" s="39"/>
      <c r="GF569" s="39"/>
      <c r="GG569" s="39"/>
      <c r="GH569" s="39"/>
      <c r="GI569" s="39"/>
      <c r="GJ569" s="39"/>
      <c r="GK569" s="39"/>
      <c r="GL569" s="39"/>
      <c r="GM569" s="39"/>
    </row>
    <row r="570" spans="8:195" x14ac:dyDescent="0.2"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  <c r="FC570" s="39"/>
      <c r="FD570" s="39"/>
      <c r="FE570" s="39"/>
      <c r="FF570" s="39"/>
      <c r="FG570" s="39"/>
      <c r="FH570" s="39"/>
      <c r="FI570" s="39"/>
      <c r="FJ570" s="39"/>
      <c r="FK570" s="39"/>
      <c r="FL570" s="39"/>
      <c r="FM570" s="39"/>
      <c r="FN570" s="39"/>
      <c r="FO570" s="39"/>
      <c r="FP570" s="39"/>
      <c r="FQ570" s="39"/>
      <c r="FR570" s="39"/>
      <c r="FS570" s="39"/>
      <c r="FT570" s="39"/>
      <c r="FU570" s="39"/>
      <c r="FV570" s="39"/>
      <c r="FW570" s="39"/>
      <c r="FX570" s="39"/>
      <c r="FY570" s="39"/>
      <c r="FZ570" s="39"/>
      <c r="GA570" s="39"/>
      <c r="GB570" s="39"/>
      <c r="GC570" s="39"/>
      <c r="GD570" s="39"/>
      <c r="GE570" s="39"/>
      <c r="GF570" s="39"/>
      <c r="GG570" s="39"/>
      <c r="GH570" s="39"/>
      <c r="GI570" s="39"/>
      <c r="GJ570" s="39"/>
      <c r="GK570" s="39"/>
      <c r="GL570" s="39"/>
      <c r="GM570" s="39"/>
    </row>
    <row r="571" spans="8:195" x14ac:dyDescent="0.2"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</row>
    <row r="572" spans="8:195" x14ac:dyDescent="0.2"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</row>
    <row r="573" spans="8:195" x14ac:dyDescent="0.2"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  <c r="FC573" s="39"/>
      <c r="FD573" s="39"/>
      <c r="FE573" s="39"/>
      <c r="FF573" s="39"/>
      <c r="FG573" s="39"/>
      <c r="FH573" s="39"/>
      <c r="FI573" s="39"/>
      <c r="FJ573" s="39"/>
      <c r="FK573" s="39"/>
      <c r="FL573" s="39"/>
      <c r="FM573" s="39"/>
      <c r="FN573" s="39"/>
      <c r="FO573" s="39"/>
      <c r="FP573" s="39"/>
      <c r="FQ573" s="39"/>
      <c r="FR573" s="39"/>
      <c r="FS573" s="39"/>
      <c r="FT573" s="39"/>
      <c r="FU573" s="39"/>
      <c r="FV573" s="39"/>
      <c r="FW573" s="39"/>
      <c r="FX573" s="39"/>
      <c r="FY573" s="39"/>
      <c r="FZ573" s="39"/>
      <c r="GA573" s="39"/>
      <c r="GB573" s="39"/>
      <c r="GC573" s="39"/>
      <c r="GD573" s="39"/>
      <c r="GE573" s="39"/>
      <c r="GF573" s="39"/>
      <c r="GG573" s="39"/>
      <c r="GH573" s="39"/>
      <c r="GI573" s="39"/>
      <c r="GJ573" s="39"/>
      <c r="GK573" s="39"/>
      <c r="GL573" s="39"/>
      <c r="GM573" s="39"/>
    </row>
    <row r="574" spans="8:195" x14ac:dyDescent="0.2"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  <c r="FK574" s="39"/>
      <c r="FL574" s="39"/>
      <c r="FM574" s="39"/>
      <c r="FN574" s="39"/>
      <c r="FO574" s="39"/>
      <c r="FP574" s="39"/>
      <c r="FQ574" s="39"/>
      <c r="FR574" s="39"/>
      <c r="FS574" s="39"/>
      <c r="FT574" s="39"/>
      <c r="FU574" s="39"/>
      <c r="FV574" s="39"/>
      <c r="FW574" s="39"/>
      <c r="FX574" s="39"/>
      <c r="FY574" s="39"/>
      <c r="FZ574" s="39"/>
      <c r="GA574" s="39"/>
      <c r="GB574" s="39"/>
      <c r="GC574" s="39"/>
      <c r="GD574" s="39"/>
      <c r="GE574" s="39"/>
      <c r="GF574" s="39"/>
      <c r="GG574" s="39"/>
      <c r="GH574" s="39"/>
      <c r="GI574" s="39"/>
      <c r="GJ574" s="39"/>
      <c r="GK574" s="39"/>
      <c r="GL574" s="39"/>
      <c r="GM574" s="39"/>
    </row>
    <row r="575" spans="8:195" x14ac:dyDescent="0.2"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  <c r="FK575" s="39"/>
      <c r="FL575" s="39"/>
      <c r="FM575" s="39"/>
      <c r="FN575" s="39"/>
      <c r="FO575" s="39"/>
      <c r="FP575" s="39"/>
      <c r="FQ575" s="39"/>
      <c r="FR575" s="39"/>
      <c r="FS575" s="39"/>
      <c r="FT575" s="39"/>
      <c r="FU575" s="39"/>
      <c r="FV575" s="39"/>
      <c r="FW575" s="39"/>
      <c r="FX575" s="39"/>
      <c r="FY575" s="39"/>
      <c r="FZ575" s="39"/>
      <c r="GA575" s="39"/>
      <c r="GB575" s="39"/>
      <c r="GC575" s="39"/>
      <c r="GD575" s="39"/>
      <c r="GE575" s="39"/>
      <c r="GF575" s="39"/>
      <c r="GG575" s="39"/>
      <c r="GH575" s="39"/>
      <c r="GI575" s="39"/>
      <c r="GJ575" s="39"/>
      <c r="GK575" s="39"/>
      <c r="GL575" s="39"/>
      <c r="GM575" s="39"/>
    </row>
    <row r="576" spans="8:195" x14ac:dyDescent="0.2"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  <c r="FK576" s="39"/>
      <c r="FL576" s="39"/>
      <c r="FM576" s="39"/>
      <c r="FN576" s="39"/>
      <c r="FO576" s="39"/>
      <c r="FP576" s="39"/>
      <c r="FQ576" s="39"/>
      <c r="FR576" s="39"/>
      <c r="FS576" s="39"/>
      <c r="FT576" s="39"/>
      <c r="FU576" s="39"/>
      <c r="FV576" s="39"/>
      <c r="FW576" s="39"/>
      <c r="FX576" s="39"/>
      <c r="FY576" s="39"/>
      <c r="FZ576" s="39"/>
      <c r="GA576" s="39"/>
      <c r="GB576" s="39"/>
      <c r="GC576" s="39"/>
      <c r="GD576" s="39"/>
      <c r="GE576" s="39"/>
      <c r="GF576" s="39"/>
      <c r="GG576" s="39"/>
      <c r="GH576" s="39"/>
      <c r="GI576" s="39"/>
      <c r="GJ576" s="39"/>
      <c r="GK576" s="39"/>
      <c r="GL576" s="39"/>
      <c r="GM576" s="39"/>
    </row>
    <row r="577" spans="8:195" x14ac:dyDescent="0.2"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  <c r="FC577" s="39"/>
      <c r="FD577" s="39"/>
      <c r="FE577" s="39"/>
      <c r="FF577" s="39"/>
      <c r="FG577" s="39"/>
      <c r="FH577" s="39"/>
      <c r="FI577" s="39"/>
      <c r="FJ577" s="39"/>
      <c r="FK577" s="39"/>
      <c r="FL577" s="39"/>
      <c r="FM577" s="39"/>
      <c r="FN577" s="39"/>
      <c r="FO577" s="39"/>
      <c r="FP577" s="39"/>
      <c r="FQ577" s="39"/>
      <c r="FR577" s="39"/>
      <c r="FS577" s="39"/>
      <c r="FT577" s="39"/>
      <c r="FU577" s="39"/>
      <c r="FV577" s="39"/>
      <c r="FW577" s="39"/>
      <c r="FX577" s="39"/>
      <c r="FY577" s="39"/>
      <c r="FZ577" s="39"/>
      <c r="GA577" s="39"/>
      <c r="GB577" s="39"/>
      <c r="GC577" s="39"/>
      <c r="GD577" s="39"/>
      <c r="GE577" s="39"/>
      <c r="GF577" s="39"/>
      <c r="GG577" s="39"/>
      <c r="GH577" s="39"/>
      <c r="GI577" s="39"/>
      <c r="GJ577" s="39"/>
      <c r="GK577" s="39"/>
      <c r="GL577" s="39"/>
      <c r="GM577" s="39"/>
    </row>
    <row r="578" spans="8:195" x14ac:dyDescent="0.2"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</row>
    <row r="579" spans="8:195" x14ac:dyDescent="0.2"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</row>
    <row r="580" spans="8:195" x14ac:dyDescent="0.2"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</row>
    <row r="581" spans="8:195" x14ac:dyDescent="0.2"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</row>
    <row r="582" spans="8:195" x14ac:dyDescent="0.2"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</row>
    <row r="583" spans="8:195" x14ac:dyDescent="0.2"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</row>
    <row r="584" spans="8:195" x14ac:dyDescent="0.2"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  <c r="FK584" s="39"/>
      <c r="FL584" s="39"/>
      <c r="FM584" s="39"/>
      <c r="FN584" s="39"/>
      <c r="FO584" s="39"/>
      <c r="FP584" s="39"/>
      <c r="FQ584" s="39"/>
      <c r="FR584" s="39"/>
      <c r="FS584" s="39"/>
      <c r="FT584" s="39"/>
      <c r="FU584" s="39"/>
      <c r="FV584" s="39"/>
      <c r="FW584" s="39"/>
      <c r="FX584" s="39"/>
      <c r="FY584" s="39"/>
      <c r="FZ584" s="39"/>
      <c r="GA584" s="39"/>
      <c r="GB584" s="39"/>
      <c r="GC584" s="39"/>
      <c r="GD584" s="39"/>
      <c r="GE584" s="39"/>
      <c r="GF584" s="39"/>
      <c r="GG584" s="39"/>
      <c r="GH584" s="39"/>
      <c r="GI584" s="39"/>
      <c r="GJ584" s="39"/>
      <c r="GK584" s="39"/>
      <c r="GL584" s="39"/>
      <c r="GM584" s="39"/>
    </row>
    <row r="585" spans="8:195" x14ac:dyDescent="0.2"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  <c r="FK585" s="39"/>
      <c r="FL585" s="39"/>
      <c r="FM585" s="39"/>
      <c r="FN585" s="39"/>
      <c r="FO585" s="39"/>
      <c r="FP585" s="39"/>
      <c r="FQ585" s="39"/>
      <c r="FR585" s="39"/>
      <c r="FS585" s="39"/>
      <c r="FT585" s="39"/>
      <c r="FU585" s="39"/>
      <c r="FV585" s="39"/>
      <c r="FW585" s="39"/>
      <c r="FX585" s="39"/>
      <c r="FY585" s="39"/>
      <c r="FZ585" s="39"/>
      <c r="GA585" s="39"/>
      <c r="GB585" s="39"/>
      <c r="GC585" s="39"/>
      <c r="GD585" s="39"/>
      <c r="GE585" s="39"/>
      <c r="GF585" s="39"/>
      <c r="GG585" s="39"/>
      <c r="GH585" s="39"/>
      <c r="GI585" s="39"/>
      <c r="GJ585" s="39"/>
      <c r="GK585" s="39"/>
      <c r="GL585" s="39"/>
      <c r="GM585" s="39"/>
    </row>
    <row r="586" spans="8:195" x14ac:dyDescent="0.2"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  <c r="EC586" s="39"/>
      <c r="ED586" s="39"/>
      <c r="EE586" s="39"/>
      <c r="EF586" s="39"/>
      <c r="EG586" s="39"/>
      <c r="EH586" s="39"/>
      <c r="EI586" s="39"/>
      <c r="EJ586" s="39"/>
      <c r="EK586" s="39"/>
      <c r="EL586" s="39"/>
      <c r="EM586" s="39"/>
      <c r="EN586" s="39"/>
      <c r="EO586" s="39"/>
      <c r="EP586" s="39"/>
      <c r="EQ586" s="39"/>
      <c r="ER586" s="39"/>
      <c r="ES586" s="39"/>
      <c r="ET586" s="39"/>
      <c r="EU586" s="39"/>
      <c r="EV586" s="39"/>
      <c r="EW586" s="39"/>
      <c r="EX586" s="39"/>
      <c r="EY586" s="39"/>
      <c r="EZ586" s="39"/>
      <c r="FA586" s="39"/>
      <c r="FB586" s="39"/>
      <c r="FC586" s="39"/>
      <c r="FD586" s="39"/>
      <c r="FE586" s="39"/>
      <c r="FF586" s="39"/>
      <c r="FG586" s="39"/>
      <c r="FH586" s="39"/>
      <c r="FI586" s="39"/>
      <c r="FJ586" s="39"/>
      <c r="FK586" s="39"/>
      <c r="FL586" s="39"/>
      <c r="FM586" s="39"/>
      <c r="FN586" s="39"/>
      <c r="FO586" s="39"/>
      <c r="FP586" s="39"/>
      <c r="FQ586" s="39"/>
      <c r="FR586" s="39"/>
      <c r="FS586" s="39"/>
      <c r="FT586" s="39"/>
      <c r="FU586" s="39"/>
      <c r="FV586" s="39"/>
      <c r="FW586" s="39"/>
      <c r="FX586" s="39"/>
      <c r="FY586" s="39"/>
      <c r="FZ586" s="39"/>
      <c r="GA586" s="39"/>
      <c r="GB586" s="39"/>
      <c r="GC586" s="39"/>
      <c r="GD586" s="39"/>
      <c r="GE586" s="39"/>
      <c r="GF586" s="39"/>
      <c r="GG586" s="39"/>
      <c r="GH586" s="39"/>
      <c r="GI586" s="39"/>
      <c r="GJ586" s="39"/>
      <c r="GK586" s="39"/>
      <c r="GL586" s="39"/>
      <c r="GM586" s="39"/>
    </row>
    <row r="587" spans="8:195" x14ac:dyDescent="0.2"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  <c r="FK587" s="39"/>
      <c r="FL587" s="39"/>
      <c r="FM587" s="39"/>
      <c r="FN587" s="39"/>
      <c r="FO587" s="39"/>
      <c r="FP587" s="39"/>
      <c r="FQ587" s="39"/>
      <c r="FR587" s="39"/>
      <c r="FS587" s="39"/>
      <c r="FT587" s="39"/>
      <c r="FU587" s="39"/>
      <c r="FV587" s="39"/>
      <c r="FW587" s="39"/>
      <c r="FX587" s="39"/>
      <c r="FY587" s="39"/>
      <c r="FZ587" s="39"/>
      <c r="GA587" s="39"/>
      <c r="GB587" s="39"/>
      <c r="GC587" s="39"/>
      <c r="GD587" s="39"/>
      <c r="GE587" s="39"/>
      <c r="GF587" s="39"/>
      <c r="GG587" s="39"/>
      <c r="GH587" s="39"/>
      <c r="GI587" s="39"/>
      <c r="GJ587" s="39"/>
      <c r="GK587" s="39"/>
      <c r="GL587" s="39"/>
      <c r="GM587" s="39"/>
    </row>
    <row r="588" spans="8:195" x14ac:dyDescent="0.2"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</row>
    <row r="589" spans="8:195" x14ac:dyDescent="0.2"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  <c r="FK589" s="39"/>
      <c r="FL589" s="39"/>
      <c r="FM589" s="39"/>
      <c r="FN589" s="39"/>
      <c r="FO589" s="39"/>
      <c r="FP589" s="39"/>
      <c r="FQ589" s="39"/>
      <c r="FR589" s="39"/>
      <c r="FS589" s="39"/>
      <c r="FT589" s="39"/>
      <c r="FU589" s="39"/>
      <c r="FV589" s="39"/>
      <c r="FW589" s="39"/>
      <c r="FX589" s="39"/>
      <c r="FY589" s="39"/>
      <c r="FZ589" s="39"/>
      <c r="GA589" s="39"/>
      <c r="GB589" s="39"/>
      <c r="GC589" s="39"/>
      <c r="GD589" s="39"/>
      <c r="GE589" s="39"/>
      <c r="GF589" s="39"/>
      <c r="GG589" s="39"/>
      <c r="GH589" s="39"/>
      <c r="GI589" s="39"/>
      <c r="GJ589" s="39"/>
      <c r="GK589" s="39"/>
      <c r="GL589" s="39"/>
      <c r="GM589" s="39"/>
    </row>
    <row r="590" spans="8:195" x14ac:dyDescent="0.2"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</row>
    <row r="591" spans="8:195" x14ac:dyDescent="0.2"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</row>
    <row r="592" spans="8:195" x14ac:dyDescent="0.2"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</row>
    <row r="593" spans="8:195" x14ac:dyDescent="0.2"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  <c r="FC593" s="39"/>
      <c r="FD593" s="39"/>
      <c r="FE593" s="39"/>
      <c r="FF593" s="39"/>
      <c r="FG593" s="39"/>
      <c r="FH593" s="39"/>
      <c r="FI593" s="39"/>
      <c r="FJ593" s="39"/>
      <c r="FK593" s="39"/>
      <c r="FL593" s="39"/>
      <c r="FM593" s="39"/>
      <c r="FN593" s="39"/>
      <c r="FO593" s="39"/>
      <c r="FP593" s="39"/>
      <c r="FQ593" s="39"/>
      <c r="FR593" s="39"/>
      <c r="FS593" s="39"/>
      <c r="FT593" s="39"/>
      <c r="FU593" s="39"/>
      <c r="FV593" s="39"/>
      <c r="FW593" s="39"/>
      <c r="FX593" s="39"/>
      <c r="FY593" s="39"/>
      <c r="FZ593" s="39"/>
      <c r="GA593" s="39"/>
      <c r="GB593" s="39"/>
      <c r="GC593" s="39"/>
      <c r="GD593" s="39"/>
      <c r="GE593" s="39"/>
      <c r="GF593" s="39"/>
      <c r="GG593" s="39"/>
      <c r="GH593" s="39"/>
      <c r="GI593" s="39"/>
      <c r="GJ593" s="39"/>
      <c r="GK593" s="39"/>
      <c r="GL593" s="39"/>
      <c r="GM593" s="39"/>
    </row>
    <row r="594" spans="8:195" x14ac:dyDescent="0.2"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  <c r="EC594" s="39"/>
      <c r="ED594" s="39"/>
      <c r="EE594" s="39"/>
      <c r="EF594" s="39"/>
      <c r="EG594" s="39"/>
      <c r="EH594" s="39"/>
      <c r="EI594" s="39"/>
      <c r="EJ594" s="39"/>
      <c r="EK594" s="39"/>
      <c r="EL594" s="39"/>
      <c r="EM594" s="39"/>
      <c r="EN594" s="39"/>
      <c r="EO594" s="39"/>
      <c r="EP594" s="39"/>
      <c r="EQ594" s="39"/>
      <c r="ER594" s="39"/>
      <c r="ES594" s="39"/>
      <c r="ET594" s="39"/>
      <c r="EU594" s="39"/>
      <c r="EV594" s="39"/>
      <c r="EW594" s="39"/>
      <c r="EX594" s="39"/>
      <c r="EY594" s="39"/>
      <c r="EZ594" s="39"/>
      <c r="FA594" s="39"/>
      <c r="FB594" s="39"/>
      <c r="FC594" s="39"/>
      <c r="FD594" s="39"/>
      <c r="FE594" s="39"/>
      <c r="FF594" s="39"/>
      <c r="FG594" s="39"/>
      <c r="FH594" s="39"/>
      <c r="FI594" s="39"/>
      <c r="FJ594" s="39"/>
      <c r="FK594" s="39"/>
      <c r="FL594" s="39"/>
      <c r="FM594" s="39"/>
      <c r="FN594" s="39"/>
      <c r="FO594" s="39"/>
      <c r="FP594" s="39"/>
      <c r="FQ594" s="39"/>
      <c r="FR594" s="39"/>
      <c r="FS594" s="39"/>
      <c r="FT594" s="39"/>
      <c r="FU594" s="39"/>
      <c r="FV594" s="39"/>
      <c r="FW594" s="39"/>
      <c r="FX594" s="39"/>
      <c r="FY594" s="39"/>
      <c r="FZ594" s="39"/>
      <c r="GA594" s="39"/>
      <c r="GB594" s="39"/>
      <c r="GC594" s="39"/>
      <c r="GD594" s="39"/>
      <c r="GE594" s="39"/>
      <c r="GF594" s="39"/>
      <c r="GG594" s="39"/>
      <c r="GH594" s="39"/>
      <c r="GI594" s="39"/>
      <c r="GJ594" s="39"/>
      <c r="GK594" s="39"/>
      <c r="GL594" s="39"/>
      <c r="GM594" s="39"/>
    </row>
    <row r="595" spans="8:195" x14ac:dyDescent="0.2"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  <c r="FK595" s="39"/>
      <c r="FL595" s="39"/>
      <c r="FM595" s="39"/>
      <c r="FN595" s="39"/>
      <c r="FO595" s="39"/>
      <c r="FP595" s="39"/>
      <c r="FQ595" s="39"/>
      <c r="FR595" s="39"/>
      <c r="FS595" s="39"/>
      <c r="FT595" s="39"/>
      <c r="FU595" s="39"/>
      <c r="FV595" s="39"/>
      <c r="FW595" s="39"/>
      <c r="FX595" s="39"/>
      <c r="FY595" s="39"/>
      <c r="FZ595" s="39"/>
      <c r="GA595" s="39"/>
      <c r="GB595" s="39"/>
      <c r="GC595" s="39"/>
      <c r="GD595" s="39"/>
      <c r="GE595" s="39"/>
      <c r="GF595" s="39"/>
      <c r="GG595" s="39"/>
      <c r="GH595" s="39"/>
      <c r="GI595" s="39"/>
      <c r="GJ595" s="39"/>
      <c r="GK595" s="39"/>
      <c r="GL595" s="39"/>
      <c r="GM595" s="39"/>
    </row>
    <row r="596" spans="8:195" x14ac:dyDescent="0.2"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  <c r="FC596" s="39"/>
      <c r="FD596" s="39"/>
      <c r="FE596" s="39"/>
      <c r="FF596" s="39"/>
      <c r="FG596" s="39"/>
      <c r="FH596" s="39"/>
      <c r="FI596" s="39"/>
      <c r="FJ596" s="39"/>
      <c r="FK596" s="39"/>
      <c r="FL596" s="39"/>
      <c r="FM596" s="39"/>
      <c r="FN596" s="39"/>
      <c r="FO596" s="39"/>
      <c r="FP596" s="39"/>
      <c r="FQ596" s="39"/>
      <c r="FR596" s="39"/>
      <c r="FS596" s="39"/>
      <c r="FT596" s="39"/>
      <c r="FU596" s="39"/>
      <c r="FV596" s="39"/>
      <c r="FW596" s="39"/>
      <c r="FX596" s="39"/>
      <c r="FY596" s="39"/>
      <c r="FZ596" s="39"/>
      <c r="GA596" s="39"/>
      <c r="GB596" s="39"/>
      <c r="GC596" s="39"/>
      <c r="GD596" s="39"/>
      <c r="GE596" s="39"/>
      <c r="GF596" s="39"/>
      <c r="GG596" s="39"/>
      <c r="GH596" s="39"/>
      <c r="GI596" s="39"/>
      <c r="GJ596" s="39"/>
      <c r="GK596" s="39"/>
      <c r="GL596" s="39"/>
      <c r="GM596" s="39"/>
    </row>
    <row r="597" spans="8:195" x14ac:dyDescent="0.2"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F597" s="39"/>
      <c r="GG597" s="39"/>
      <c r="GH597" s="39"/>
      <c r="GI597" s="39"/>
      <c r="GJ597" s="39"/>
      <c r="GK597" s="39"/>
      <c r="GL597" s="39"/>
      <c r="GM597" s="39"/>
    </row>
    <row r="598" spans="8:195" x14ac:dyDescent="0.2"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  <c r="FC598" s="39"/>
      <c r="FD598" s="39"/>
      <c r="FE598" s="39"/>
      <c r="FF598" s="39"/>
      <c r="FG598" s="39"/>
      <c r="FH598" s="39"/>
      <c r="FI598" s="39"/>
      <c r="FJ598" s="39"/>
      <c r="FK598" s="39"/>
      <c r="FL598" s="39"/>
      <c r="FM598" s="39"/>
      <c r="FN598" s="39"/>
      <c r="FO598" s="39"/>
      <c r="FP598" s="39"/>
      <c r="FQ598" s="39"/>
      <c r="FR598" s="39"/>
      <c r="FS598" s="39"/>
      <c r="FT598" s="39"/>
      <c r="FU598" s="39"/>
      <c r="FV598" s="39"/>
      <c r="FW598" s="39"/>
      <c r="FX598" s="39"/>
      <c r="FY598" s="39"/>
      <c r="FZ598" s="39"/>
      <c r="GA598" s="39"/>
      <c r="GB598" s="39"/>
      <c r="GC598" s="39"/>
      <c r="GD598" s="39"/>
      <c r="GE598" s="39"/>
      <c r="GF598" s="39"/>
      <c r="GG598" s="39"/>
      <c r="GH598" s="39"/>
      <c r="GI598" s="39"/>
      <c r="GJ598" s="39"/>
      <c r="GK598" s="39"/>
      <c r="GL598" s="39"/>
      <c r="GM598" s="39"/>
    </row>
    <row r="599" spans="8:195" x14ac:dyDescent="0.2"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  <c r="EC599" s="39"/>
      <c r="ED599" s="39"/>
      <c r="EE599" s="39"/>
      <c r="EF599" s="39"/>
      <c r="EG599" s="39"/>
      <c r="EH599" s="39"/>
      <c r="EI599" s="39"/>
      <c r="EJ599" s="39"/>
      <c r="EK599" s="39"/>
      <c r="EL599" s="39"/>
      <c r="EM599" s="39"/>
      <c r="EN599" s="39"/>
      <c r="EO599" s="39"/>
      <c r="EP599" s="39"/>
      <c r="EQ599" s="39"/>
      <c r="ER599" s="39"/>
      <c r="ES599" s="39"/>
      <c r="ET599" s="39"/>
      <c r="EU599" s="39"/>
      <c r="EV599" s="39"/>
      <c r="EW599" s="39"/>
      <c r="EX599" s="39"/>
      <c r="EY599" s="39"/>
      <c r="EZ599" s="39"/>
      <c r="FA599" s="39"/>
      <c r="FB599" s="39"/>
      <c r="FC599" s="39"/>
      <c r="FD599" s="39"/>
      <c r="FE599" s="39"/>
      <c r="FF599" s="39"/>
      <c r="FG599" s="39"/>
      <c r="FH599" s="39"/>
      <c r="FI599" s="39"/>
      <c r="FJ599" s="39"/>
      <c r="FK599" s="39"/>
      <c r="FL599" s="39"/>
      <c r="FM599" s="39"/>
      <c r="FN599" s="39"/>
      <c r="FO599" s="39"/>
      <c r="FP599" s="39"/>
      <c r="FQ599" s="39"/>
      <c r="FR599" s="39"/>
      <c r="FS599" s="39"/>
      <c r="FT599" s="39"/>
      <c r="FU599" s="39"/>
      <c r="FV599" s="39"/>
      <c r="FW599" s="39"/>
      <c r="FX599" s="39"/>
      <c r="FY599" s="39"/>
      <c r="FZ599" s="39"/>
      <c r="GA599" s="39"/>
      <c r="GB599" s="39"/>
      <c r="GC599" s="39"/>
      <c r="GD599" s="39"/>
      <c r="GE599" s="39"/>
      <c r="GF599" s="39"/>
      <c r="GG599" s="39"/>
      <c r="GH599" s="39"/>
      <c r="GI599" s="39"/>
      <c r="GJ599" s="39"/>
      <c r="GK599" s="39"/>
      <c r="GL599" s="39"/>
      <c r="GM599" s="39"/>
    </row>
    <row r="600" spans="8:195" x14ac:dyDescent="0.2"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</row>
    <row r="601" spans="8:195" x14ac:dyDescent="0.2"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</row>
    <row r="602" spans="8:195" x14ac:dyDescent="0.2"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39"/>
      <c r="GC602" s="39"/>
      <c r="GD602" s="39"/>
      <c r="GE602" s="39"/>
      <c r="GF602" s="39"/>
      <c r="GG602" s="39"/>
      <c r="GH602" s="39"/>
      <c r="GI602" s="39"/>
      <c r="GJ602" s="39"/>
      <c r="GK602" s="39"/>
      <c r="GL602" s="39"/>
      <c r="GM602" s="39"/>
    </row>
    <row r="603" spans="8:195" x14ac:dyDescent="0.2"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</row>
    <row r="604" spans="8:195" x14ac:dyDescent="0.2"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</row>
    <row r="605" spans="8:195" x14ac:dyDescent="0.2"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  <c r="EC605" s="39"/>
      <c r="ED605" s="39"/>
      <c r="EE605" s="39"/>
      <c r="EF605" s="39"/>
      <c r="EG605" s="39"/>
      <c r="EH605" s="39"/>
      <c r="EI605" s="39"/>
      <c r="EJ605" s="39"/>
      <c r="EK605" s="39"/>
      <c r="EL605" s="39"/>
      <c r="EM605" s="39"/>
      <c r="EN605" s="39"/>
      <c r="EO605" s="39"/>
      <c r="EP605" s="39"/>
      <c r="EQ605" s="39"/>
      <c r="ER605" s="39"/>
      <c r="ES605" s="39"/>
      <c r="ET605" s="39"/>
      <c r="EU605" s="39"/>
      <c r="EV605" s="39"/>
      <c r="EW605" s="39"/>
      <c r="EX605" s="39"/>
      <c r="EY605" s="39"/>
      <c r="EZ605" s="39"/>
      <c r="FA605" s="39"/>
      <c r="FB605" s="39"/>
      <c r="FC605" s="39"/>
      <c r="FD605" s="39"/>
      <c r="FE605" s="39"/>
      <c r="FF605" s="39"/>
      <c r="FG605" s="39"/>
      <c r="FH605" s="39"/>
      <c r="FI605" s="39"/>
      <c r="FJ605" s="39"/>
      <c r="FK605" s="39"/>
      <c r="FL605" s="39"/>
      <c r="FM605" s="39"/>
      <c r="FN605" s="39"/>
      <c r="FO605" s="39"/>
      <c r="FP605" s="39"/>
      <c r="FQ605" s="39"/>
      <c r="FR605" s="39"/>
      <c r="FS605" s="39"/>
      <c r="FT605" s="39"/>
      <c r="FU605" s="39"/>
      <c r="FV605" s="39"/>
      <c r="FW605" s="39"/>
      <c r="FX605" s="39"/>
      <c r="FY605" s="39"/>
      <c r="FZ605" s="39"/>
      <c r="GA605" s="39"/>
      <c r="GB605" s="39"/>
      <c r="GC605" s="39"/>
      <c r="GD605" s="39"/>
      <c r="GE605" s="39"/>
      <c r="GF605" s="39"/>
      <c r="GG605" s="39"/>
      <c r="GH605" s="39"/>
      <c r="GI605" s="39"/>
      <c r="GJ605" s="39"/>
      <c r="GK605" s="39"/>
      <c r="GL605" s="39"/>
      <c r="GM605" s="39"/>
    </row>
  </sheetData>
  <mergeCells count="6">
    <mergeCell ref="B490:F490"/>
    <mergeCell ref="B1:G1"/>
    <mergeCell ref="B8:G8"/>
    <mergeCell ref="B4:G4"/>
    <mergeCell ref="B5:G5"/>
    <mergeCell ref="B6:G6"/>
  </mergeCells>
  <phoneticPr fontId="23" type="noConversion"/>
  <dataValidations count="1">
    <dataValidation type="decimal" allowBlank="1" showInputMessage="1" showErrorMessage="1" sqref="F147:F150 G213:G218" xr:uid="{00000000-0002-0000-0000-000000000000}">
      <formula1>0</formula1>
      <formula2>10000000</formula2>
    </dataValidation>
  </dataValidations>
  <printOptions horizontalCentered="1" verticalCentered="1"/>
  <pageMargins left="0.51181102362204722" right="0" top="0.74803149606299213" bottom="0.74803149606299213" header="0.31496062992125984" footer="0.31496062992125984"/>
  <pageSetup paperSize="9" scale="85" fitToHeight="8" orientation="portrait" r:id="rId1"/>
  <rowBreaks count="3" manualBreakCount="3">
    <brk id="79" max="16383" man="1"/>
    <brk id="200" max="16383" man="1"/>
    <brk id="4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5" sqref="J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TOTAL</vt:lpstr>
      <vt:lpstr>Hoja3</vt:lpstr>
      <vt:lpstr>'PRESUPUESTO TOTAL'!Área_de_impresión</vt:lpstr>
    </vt:vector>
  </TitlesOfParts>
  <Company>Xtratech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ALEX VINICIO GALLO LEMA</cp:lastModifiedBy>
  <cp:lastPrinted>2020-04-26T19:31:01Z</cp:lastPrinted>
  <dcterms:created xsi:type="dcterms:W3CDTF">2010-03-02T21:31:57Z</dcterms:created>
  <dcterms:modified xsi:type="dcterms:W3CDTF">2020-07-03T20:25:08Z</dcterms:modified>
</cp:coreProperties>
</file>